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košice\VŘ\"/>
    </mc:Choice>
  </mc:AlternateContent>
  <xr:revisionPtr revIDLastSave="0" documentId="13_ncr:1_{40B52C3F-42D5-41C7-B6F9-E78AF0FDA03F}" xr6:coauthVersionLast="44" xr6:coauthVersionMax="44" xr10:uidLastSave="{00000000-0000-0000-0000-000000000000}"/>
  <bookViews>
    <workbookView xWindow="1080" yWindow="1080" windowWidth="21600" windowHeight="11385" firstSheet="4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 01 0010 Pol" sheetId="12" r:id="rId4"/>
    <sheet name="SO 02 0010 Pol" sheetId="13" r:id="rId5"/>
    <sheet name="SO 04 0010 Pol" sheetId="14" r:id="rId6"/>
    <sheet name="SO 05 0010 Pol" sheetId="15" r:id="rId7"/>
    <sheet name="SO 06 0010 Pol" sheetId="16" r:id="rId8"/>
    <sheet name="SO 07 0010 Pol" sheetId="17" r:id="rId9"/>
    <sheet name="VO 0010 Pol" sheetId="18" r:id="rId10"/>
  </sheets>
  <externalReferences>
    <externalReference r:id="rId11"/>
  </externalReferences>
  <definedNames>
    <definedName name="CelkemDPHVypocet" localSheetId="1">Stavba!$H$54</definedName>
    <definedName name="CenaCelkem">Stavba!$G$29</definedName>
    <definedName name="CenaCelkemBezDPH">Stavba!$G$28</definedName>
    <definedName name="CenaCelkemVypocet" localSheetId="1">Stavba!$I$54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01 0010 Pol'!$1:$7</definedName>
    <definedName name="_xlnm.Print_Titles" localSheetId="4">'SO 02 0010 Pol'!$1:$7</definedName>
    <definedName name="_xlnm.Print_Titles" localSheetId="5">'SO 04 0010 Pol'!$1:$7</definedName>
    <definedName name="_xlnm.Print_Titles" localSheetId="6">'SO 05 0010 Pol'!$1:$7</definedName>
    <definedName name="_xlnm.Print_Titles" localSheetId="7">'SO 06 0010 Pol'!$1:$7</definedName>
    <definedName name="_xlnm.Print_Titles" localSheetId="8">'SO 07 0010 Pol'!$1:$7</definedName>
    <definedName name="_xlnm.Print_Titles" localSheetId="9">'VO 0010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01 0010 Pol'!$A$1:$X$39</definedName>
    <definedName name="_xlnm.Print_Area" localSheetId="4">'SO 02 0010 Pol'!$A$1:$X$102</definedName>
    <definedName name="_xlnm.Print_Area" localSheetId="5">'SO 04 0010 Pol'!$A$1:$X$171</definedName>
    <definedName name="_xlnm.Print_Area" localSheetId="6">'SO 05 0010 Pol'!$A$1:$X$129</definedName>
    <definedName name="_xlnm.Print_Area" localSheetId="7">'SO 06 0010 Pol'!$A$1:$X$27</definedName>
    <definedName name="_xlnm.Print_Area" localSheetId="8">'SO 07 0010 Pol'!$A$1:$X$29</definedName>
    <definedName name="_xlnm.Print_Area" localSheetId="1">Stavba!$A$1:$J$89</definedName>
    <definedName name="_xlnm.Print_Area" localSheetId="9">'VO 0010 Pol'!$A$1:$X$48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Stavba!$F$54</definedName>
    <definedName name="ZakladDPHZakl">Stavba!$G$25</definedName>
    <definedName name="ZakladDPHZaklVypocet" localSheetId="1">Stavba!$G$54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1" l="1"/>
  <c r="F50" i="1"/>
  <c r="F49" i="1"/>
  <c r="F45" i="1"/>
  <c r="F42" i="1"/>
  <c r="F41" i="1"/>
  <c r="G9" i="18"/>
  <c r="M9" i="18" s="1"/>
  <c r="I9" i="18"/>
  <c r="K9" i="18"/>
  <c r="O9" i="18"/>
  <c r="Q9" i="18"/>
  <c r="V9" i="18"/>
  <c r="G10" i="18"/>
  <c r="I10" i="18"/>
  <c r="K10" i="18"/>
  <c r="M10" i="18"/>
  <c r="O10" i="18"/>
  <c r="Q10" i="18"/>
  <c r="V10" i="18"/>
  <c r="G12" i="18"/>
  <c r="I12" i="18"/>
  <c r="K12" i="18"/>
  <c r="M12" i="18"/>
  <c r="O12" i="18"/>
  <c r="Q12" i="18"/>
  <c r="V12" i="18"/>
  <c r="G14" i="18"/>
  <c r="I14" i="18"/>
  <c r="K14" i="18"/>
  <c r="O14" i="18"/>
  <c r="Q14" i="18"/>
  <c r="V14" i="18"/>
  <c r="G16" i="18"/>
  <c r="M16" i="18" s="1"/>
  <c r="I16" i="18"/>
  <c r="K16" i="18"/>
  <c r="O16" i="18"/>
  <c r="Q16" i="18"/>
  <c r="V16" i="18"/>
  <c r="G20" i="18"/>
  <c r="M20" i="18" s="1"/>
  <c r="I20" i="18"/>
  <c r="K20" i="18"/>
  <c r="O20" i="18"/>
  <c r="Q20" i="18"/>
  <c r="V20" i="18"/>
  <c r="G21" i="18"/>
  <c r="I21" i="18"/>
  <c r="K21" i="18"/>
  <c r="M21" i="18"/>
  <c r="O21" i="18"/>
  <c r="Q21" i="18"/>
  <c r="V21" i="18"/>
  <c r="G23" i="18"/>
  <c r="M23" i="18" s="1"/>
  <c r="I23" i="18"/>
  <c r="K23" i="18"/>
  <c r="O23" i="18"/>
  <c r="Q23" i="18"/>
  <c r="V23" i="18"/>
  <c r="G29" i="18"/>
  <c r="I29" i="18"/>
  <c r="K29" i="18"/>
  <c r="M29" i="18"/>
  <c r="O29" i="18"/>
  <c r="Q29" i="18"/>
  <c r="V29" i="18"/>
  <c r="G31" i="18"/>
  <c r="M31" i="18" s="1"/>
  <c r="I31" i="18"/>
  <c r="K31" i="18"/>
  <c r="O31" i="18"/>
  <c r="Q31" i="18"/>
  <c r="V31" i="18"/>
  <c r="G34" i="18"/>
  <c r="G33" i="18" s="1"/>
  <c r="I88" i="1" s="1"/>
  <c r="I20" i="1" s="1"/>
  <c r="I34" i="18"/>
  <c r="I33" i="18" s="1"/>
  <c r="K34" i="18"/>
  <c r="K33" i="18" s="1"/>
  <c r="O34" i="18"/>
  <c r="Q34" i="18"/>
  <c r="Q33" i="18" s="1"/>
  <c r="V34" i="18"/>
  <c r="G36" i="18"/>
  <c r="I36" i="18"/>
  <c r="K36" i="18"/>
  <c r="M36" i="18"/>
  <c r="O36" i="18"/>
  <c r="Q36" i="18"/>
  <c r="V36" i="18"/>
  <c r="AE38" i="18"/>
  <c r="F52" i="1" s="1"/>
  <c r="G9" i="17"/>
  <c r="I9" i="17"/>
  <c r="I8" i="17" s="1"/>
  <c r="K9" i="17"/>
  <c r="K8" i="17" s="1"/>
  <c r="O9" i="17"/>
  <c r="O8" i="17" s="1"/>
  <c r="Q9" i="17"/>
  <c r="V9" i="17"/>
  <c r="V8" i="17" s="1"/>
  <c r="G11" i="17"/>
  <c r="I11" i="17"/>
  <c r="K11" i="17"/>
  <c r="M11" i="17"/>
  <c r="O11" i="17"/>
  <c r="Q11" i="17"/>
  <c r="V11" i="17"/>
  <c r="AE14" i="17"/>
  <c r="F51" i="1" s="1"/>
  <c r="O8" i="16"/>
  <c r="G9" i="16"/>
  <c r="M9" i="16" s="1"/>
  <c r="M8" i="16" s="1"/>
  <c r="I9" i="16"/>
  <c r="I8" i="16" s="1"/>
  <c r="K9" i="16"/>
  <c r="K8" i="16" s="1"/>
  <c r="O9" i="16"/>
  <c r="Q9" i="16"/>
  <c r="Q8" i="16" s="1"/>
  <c r="V9" i="16"/>
  <c r="V8" i="16" s="1"/>
  <c r="AE12" i="16"/>
  <c r="F48" i="1" s="1"/>
  <c r="G9" i="15"/>
  <c r="M9" i="15" s="1"/>
  <c r="I9" i="15"/>
  <c r="K9" i="15"/>
  <c r="O9" i="15"/>
  <c r="Q9" i="15"/>
  <c r="V9" i="15"/>
  <c r="G12" i="15"/>
  <c r="I12" i="15"/>
  <c r="K12" i="15"/>
  <c r="M12" i="15"/>
  <c r="O12" i="15"/>
  <c r="Q12" i="15"/>
  <c r="V12" i="15"/>
  <c r="G15" i="15"/>
  <c r="I15" i="15"/>
  <c r="K15" i="15"/>
  <c r="M15" i="15"/>
  <c r="O15" i="15"/>
  <c r="Q15" i="15"/>
  <c r="V15" i="15"/>
  <c r="G20" i="15"/>
  <c r="I20" i="15"/>
  <c r="K20" i="15"/>
  <c r="O20" i="15"/>
  <c r="Q20" i="15"/>
  <c r="V20" i="15"/>
  <c r="G25" i="15"/>
  <c r="M25" i="15" s="1"/>
  <c r="I25" i="15"/>
  <c r="K25" i="15"/>
  <c r="O25" i="15"/>
  <c r="Q25" i="15"/>
  <c r="V25" i="15"/>
  <c r="G32" i="15"/>
  <c r="M32" i="15" s="1"/>
  <c r="I32" i="15"/>
  <c r="K32" i="15"/>
  <c r="O32" i="15"/>
  <c r="Q32" i="15"/>
  <c r="V32" i="15"/>
  <c r="G40" i="15"/>
  <c r="I40" i="15"/>
  <c r="K40" i="15"/>
  <c r="O40" i="15"/>
  <c r="Q40" i="15"/>
  <c r="V40" i="15"/>
  <c r="G42" i="15"/>
  <c r="I42" i="15"/>
  <c r="K42" i="15"/>
  <c r="M42" i="15"/>
  <c r="O42" i="15"/>
  <c r="Q42" i="15"/>
  <c r="V42" i="15"/>
  <c r="G45" i="15"/>
  <c r="I45" i="15"/>
  <c r="K45" i="15"/>
  <c r="M45" i="15"/>
  <c r="O45" i="15"/>
  <c r="Q45" i="15"/>
  <c r="V45" i="15"/>
  <c r="G48" i="15"/>
  <c r="M48" i="15" s="1"/>
  <c r="I48" i="15"/>
  <c r="K48" i="15"/>
  <c r="O48" i="15"/>
  <c r="Q48" i="15"/>
  <c r="V48" i="15"/>
  <c r="G50" i="15"/>
  <c r="M50" i="15" s="1"/>
  <c r="I50" i="15"/>
  <c r="K50" i="15"/>
  <c r="O50" i="15"/>
  <c r="Q50" i="15"/>
  <c r="V50" i="15"/>
  <c r="G55" i="15"/>
  <c r="M55" i="15" s="1"/>
  <c r="I55" i="15"/>
  <c r="K55" i="15"/>
  <c r="O55" i="15"/>
  <c r="Q55" i="15"/>
  <c r="V55" i="15"/>
  <c r="G58" i="15"/>
  <c r="M58" i="15" s="1"/>
  <c r="I58" i="15"/>
  <c r="K58" i="15"/>
  <c r="O58" i="15"/>
  <c r="Q58" i="15"/>
  <c r="V58" i="15"/>
  <c r="G60" i="15"/>
  <c r="I60" i="15"/>
  <c r="K60" i="15"/>
  <c r="M60" i="15"/>
  <c r="O60" i="15"/>
  <c r="Q60" i="15"/>
  <c r="V60" i="15"/>
  <c r="G62" i="15"/>
  <c r="M62" i="15" s="1"/>
  <c r="I62" i="15"/>
  <c r="K62" i="15"/>
  <c r="O62" i="15"/>
  <c r="Q62" i="15"/>
  <c r="V62" i="15"/>
  <c r="G65" i="15"/>
  <c r="M65" i="15" s="1"/>
  <c r="M64" i="15" s="1"/>
  <c r="I65" i="15"/>
  <c r="K65" i="15"/>
  <c r="O65" i="15"/>
  <c r="Q65" i="15"/>
  <c r="V65" i="15"/>
  <c r="V64" i="15" s="1"/>
  <c r="G67" i="15"/>
  <c r="I67" i="15"/>
  <c r="K67" i="15"/>
  <c r="M67" i="15"/>
  <c r="O67" i="15"/>
  <c r="Q67" i="15"/>
  <c r="V67" i="15"/>
  <c r="G69" i="15"/>
  <c r="M69" i="15" s="1"/>
  <c r="I69" i="15"/>
  <c r="K69" i="15"/>
  <c r="O69" i="15"/>
  <c r="Q69" i="15"/>
  <c r="V69" i="15"/>
  <c r="G71" i="15"/>
  <c r="M71" i="15" s="1"/>
  <c r="I71" i="15"/>
  <c r="I64" i="15" s="1"/>
  <c r="K71" i="15"/>
  <c r="O71" i="15"/>
  <c r="Q71" i="15"/>
  <c r="V71" i="15"/>
  <c r="G73" i="15"/>
  <c r="I73" i="15"/>
  <c r="K73" i="15"/>
  <c r="M73" i="15"/>
  <c r="O73" i="15"/>
  <c r="Q73" i="15"/>
  <c r="V73" i="15"/>
  <c r="G75" i="15"/>
  <c r="I75" i="15"/>
  <c r="K75" i="15"/>
  <c r="M75" i="15"/>
  <c r="O75" i="15"/>
  <c r="Q75" i="15"/>
  <c r="V75" i="15"/>
  <c r="G78" i="15"/>
  <c r="M78" i="15" s="1"/>
  <c r="M77" i="15" s="1"/>
  <c r="I78" i="15"/>
  <c r="I77" i="15" s="1"/>
  <c r="K78" i="15"/>
  <c r="K77" i="15" s="1"/>
  <c r="O78" i="15"/>
  <c r="O77" i="15" s="1"/>
  <c r="Q78" i="15"/>
  <c r="Q77" i="15" s="1"/>
  <c r="V78" i="15"/>
  <c r="V77" i="15" s="1"/>
  <c r="V81" i="15"/>
  <c r="G82" i="15"/>
  <c r="G81" i="15" s="1"/>
  <c r="I78" i="1" s="1"/>
  <c r="I82" i="15"/>
  <c r="I81" i="15" s="1"/>
  <c r="K82" i="15"/>
  <c r="K81" i="15" s="1"/>
  <c r="M82" i="15"/>
  <c r="M81" i="15" s="1"/>
  <c r="O82" i="15"/>
  <c r="O81" i="15" s="1"/>
  <c r="Q82" i="15"/>
  <c r="Q81" i="15" s="1"/>
  <c r="V82" i="15"/>
  <c r="G85" i="15"/>
  <c r="M85" i="15" s="1"/>
  <c r="M84" i="15" s="1"/>
  <c r="I85" i="15"/>
  <c r="I84" i="15" s="1"/>
  <c r="K85" i="15"/>
  <c r="K84" i="15" s="1"/>
  <c r="O85" i="15"/>
  <c r="O84" i="15" s="1"/>
  <c r="Q85" i="15"/>
  <c r="Q84" i="15" s="1"/>
  <c r="V85" i="15"/>
  <c r="V84" i="15" s="1"/>
  <c r="G87" i="15"/>
  <c r="I87" i="15"/>
  <c r="K87" i="15"/>
  <c r="M87" i="15"/>
  <c r="O87" i="15"/>
  <c r="Q87" i="15"/>
  <c r="V87" i="15"/>
  <c r="G89" i="15"/>
  <c r="M89" i="15" s="1"/>
  <c r="I89" i="15"/>
  <c r="K89" i="15"/>
  <c r="O89" i="15"/>
  <c r="Q89" i="15"/>
  <c r="V89" i="15"/>
  <c r="G91" i="15"/>
  <c r="I91" i="15"/>
  <c r="K91" i="15"/>
  <c r="M91" i="15"/>
  <c r="O91" i="15"/>
  <c r="Q91" i="15"/>
  <c r="V91" i="15"/>
  <c r="G93" i="15"/>
  <c r="M93" i="15" s="1"/>
  <c r="I93" i="15"/>
  <c r="K93" i="15"/>
  <c r="O93" i="15"/>
  <c r="Q93" i="15"/>
  <c r="V93" i="15"/>
  <c r="G95" i="15"/>
  <c r="M95" i="15" s="1"/>
  <c r="I95" i="15"/>
  <c r="K95" i="15"/>
  <c r="O95" i="15"/>
  <c r="Q95" i="15"/>
  <c r="V95" i="15"/>
  <c r="G97" i="15"/>
  <c r="M97" i="15" s="1"/>
  <c r="I97" i="15"/>
  <c r="K97" i="15"/>
  <c r="O97" i="15"/>
  <c r="Q97" i="15"/>
  <c r="V97" i="15"/>
  <c r="G99" i="15"/>
  <c r="I99" i="15"/>
  <c r="K99" i="15"/>
  <c r="M99" i="15"/>
  <c r="O99" i="15"/>
  <c r="Q99" i="15"/>
  <c r="V99" i="15"/>
  <c r="G101" i="15"/>
  <c r="I101" i="15"/>
  <c r="K101" i="15"/>
  <c r="M101" i="15"/>
  <c r="O101" i="15"/>
  <c r="Q101" i="15"/>
  <c r="V101" i="15"/>
  <c r="G103" i="15"/>
  <c r="M103" i="15" s="1"/>
  <c r="I103" i="15"/>
  <c r="K103" i="15"/>
  <c r="O103" i="15"/>
  <c r="Q103" i="15"/>
  <c r="V103" i="15"/>
  <c r="G105" i="15"/>
  <c r="I105" i="15"/>
  <c r="K105" i="15"/>
  <c r="O105" i="15"/>
  <c r="Q105" i="15"/>
  <c r="V105" i="15"/>
  <c r="G107" i="15"/>
  <c r="M107" i="15" s="1"/>
  <c r="I107" i="15"/>
  <c r="K107" i="15"/>
  <c r="O107" i="15"/>
  <c r="Q107" i="15"/>
  <c r="V107" i="15"/>
  <c r="G109" i="15"/>
  <c r="M109" i="15" s="1"/>
  <c r="I109" i="15"/>
  <c r="I108" i="15" s="1"/>
  <c r="K109" i="15"/>
  <c r="O109" i="15"/>
  <c r="Q109" i="15"/>
  <c r="V109" i="15"/>
  <c r="G110" i="15"/>
  <c r="I110" i="15"/>
  <c r="K110" i="15"/>
  <c r="O110" i="15"/>
  <c r="O108" i="15" s="1"/>
  <c r="Q110" i="15"/>
  <c r="V110" i="15"/>
  <c r="G111" i="15"/>
  <c r="I111" i="15"/>
  <c r="K111" i="15"/>
  <c r="M111" i="15"/>
  <c r="O111" i="15"/>
  <c r="Q111" i="15"/>
  <c r="V111" i="15"/>
  <c r="G112" i="15"/>
  <c r="M112" i="15" s="1"/>
  <c r="I112" i="15"/>
  <c r="K112" i="15"/>
  <c r="O112" i="15"/>
  <c r="Q112" i="15"/>
  <c r="V112" i="15"/>
  <c r="V108" i="15" s="1"/>
  <c r="AE114" i="15"/>
  <c r="F46" i="1" s="1"/>
  <c r="G9" i="14"/>
  <c r="M9" i="14" s="1"/>
  <c r="I9" i="14"/>
  <c r="K9" i="14"/>
  <c r="O9" i="14"/>
  <c r="Q9" i="14"/>
  <c r="V9" i="14"/>
  <c r="G14" i="14"/>
  <c r="AF156" i="14" s="1"/>
  <c r="I14" i="14"/>
  <c r="K14" i="14"/>
  <c r="O14" i="14"/>
  <c r="Q14" i="14"/>
  <c r="V14" i="14"/>
  <c r="G20" i="14"/>
  <c r="M20" i="14" s="1"/>
  <c r="I20" i="14"/>
  <c r="K20" i="14"/>
  <c r="O20" i="14"/>
  <c r="Q20" i="14"/>
  <c r="V20" i="14"/>
  <c r="G26" i="14"/>
  <c r="I26" i="14"/>
  <c r="K26" i="14"/>
  <c r="O26" i="14"/>
  <c r="Q26" i="14"/>
  <c r="V26" i="14"/>
  <c r="G28" i="14"/>
  <c r="M28" i="14" s="1"/>
  <c r="I28" i="14"/>
  <c r="K28" i="14"/>
  <c r="O28" i="14"/>
  <c r="Q28" i="14"/>
  <c r="V28" i="14"/>
  <c r="G31" i="14"/>
  <c r="M31" i="14" s="1"/>
  <c r="I31" i="14"/>
  <c r="K31" i="14"/>
  <c r="O31" i="14"/>
  <c r="Q31" i="14"/>
  <c r="V31" i="14"/>
  <c r="G34" i="14"/>
  <c r="I34" i="14"/>
  <c r="K34" i="14"/>
  <c r="M34" i="14"/>
  <c r="O34" i="14"/>
  <c r="Q34" i="14"/>
  <c r="V34" i="14"/>
  <c r="G40" i="14"/>
  <c r="M40" i="14" s="1"/>
  <c r="I40" i="14"/>
  <c r="K40" i="14"/>
  <c r="O40" i="14"/>
  <c r="Q40" i="14"/>
  <c r="V40" i="14"/>
  <c r="G42" i="14"/>
  <c r="M42" i="14" s="1"/>
  <c r="I42" i="14"/>
  <c r="K42" i="14"/>
  <c r="O42" i="14"/>
  <c r="Q42" i="14"/>
  <c r="V42" i="14"/>
  <c r="G53" i="14"/>
  <c r="I53" i="14"/>
  <c r="K53" i="14"/>
  <c r="M53" i="14"/>
  <c r="O53" i="14"/>
  <c r="Q53" i="14"/>
  <c r="V53" i="14"/>
  <c r="G56" i="14"/>
  <c r="I56" i="14"/>
  <c r="K56" i="14"/>
  <c r="M56" i="14"/>
  <c r="O56" i="14"/>
  <c r="Q56" i="14"/>
  <c r="V56" i="14"/>
  <c r="G59" i="14"/>
  <c r="M59" i="14" s="1"/>
  <c r="I59" i="14"/>
  <c r="K59" i="14"/>
  <c r="O59" i="14"/>
  <c r="Q59" i="14"/>
  <c r="V59" i="14"/>
  <c r="G69" i="14"/>
  <c r="I69" i="14"/>
  <c r="K69" i="14"/>
  <c r="M69" i="14"/>
  <c r="O69" i="14"/>
  <c r="Q69" i="14"/>
  <c r="V69" i="14"/>
  <c r="G72" i="14"/>
  <c r="M72" i="14" s="1"/>
  <c r="I72" i="14"/>
  <c r="K72" i="14"/>
  <c r="O72" i="14"/>
  <c r="Q72" i="14"/>
  <c r="V72" i="14"/>
  <c r="G74" i="14"/>
  <c r="M74" i="14" s="1"/>
  <c r="I74" i="14"/>
  <c r="K74" i="14"/>
  <c r="O74" i="14"/>
  <c r="Q74" i="14"/>
  <c r="V74" i="14"/>
  <c r="G76" i="14"/>
  <c r="M76" i="14" s="1"/>
  <c r="I76" i="14"/>
  <c r="K76" i="14"/>
  <c r="O76" i="14"/>
  <c r="Q76" i="14"/>
  <c r="V76" i="14"/>
  <c r="G80" i="14"/>
  <c r="I80" i="14"/>
  <c r="K80" i="14"/>
  <c r="M80" i="14"/>
  <c r="O80" i="14"/>
  <c r="Q80" i="14"/>
  <c r="V80" i="14"/>
  <c r="G82" i="14"/>
  <c r="M82" i="14" s="1"/>
  <c r="I82" i="14"/>
  <c r="K82" i="14"/>
  <c r="O82" i="14"/>
  <c r="Q82" i="14"/>
  <c r="V82" i="14"/>
  <c r="G84" i="14"/>
  <c r="M84" i="14" s="1"/>
  <c r="I84" i="14"/>
  <c r="K84" i="14"/>
  <c r="O84" i="14"/>
  <c r="Q84" i="14"/>
  <c r="V84" i="14"/>
  <c r="G86" i="14"/>
  <c r="M86" i="14" s="1"/>
  <c r="I86" i="14"/>
  <c r="K86" i="14"/>
  <c r="O86" i="14"/>
  <c r="Q86" i="14"/>
  <c r="V86" i="14"/>
  <c r="G88" i="14"/>
  <c r="M88" i="14" s="1"/>
  <c r="I88" i="14"/>
  <c r="K88" i="14"/>
  <c r="O88" i="14"/>
  <c r="Q88" i="14"/>
  <c r="V88" i="14"/>
  <c r="G91" i="14"/>
  <c r="I91" i="14"/>
  <c r="K91" i="14"/>
  <c r="M91" i="14"/>
  <c r="O91" i="14"/>
  <c r="Q91" i="14"/>
  <c r="Q90" i="14" s="1"/>
  <c r="V91" i="14"/>
  <c r="G93" i="14"/>
  <c r="I93" i="14"/>
  <c r="K93" i="14"/>
  <c r="O93" i="14"/>
  <c r="Q93" i="14"/>
  <c r="V93" i="14"/>
  <c r="G95" i="14"/>
  <c r="M95" i="14" s="1"/>
  <c r="I95" i="14"/>
  <c r="K95" i="14"/>
  <c r="O95" i="14"/>
  <c r="Q95" i="14"/>
  <c r="V95" i="14"/>
  <c r="G97" i="14"/>
  <c r="M97" i="14" s="1"/>
  <c r="I97" i="14"/>
  <c r="K97" i="14"/>
  <c r="O97" i="14"/>
  <c r="Q97" i="14"/>
  <c r="V97" i="14"/>
  <c r="G99" i="14"/>
  <c r="I99" i="14"/>
  <c r="K99" i="14"/>
  <c r="M99" i="14"/>
  <c r="O99" i="14"/>
  <c r="Q99" i="14"/>
  <c r="V99" i="14"/>
  <c r="O101" i="14"/>
  <c r="V101" i="14"/>
  <c r="G102" i="14"/>
  <c r="M102" i="14" s="1"/>
  <c r="M101" i="14" s="1"/>
  <c r="I102" i="14"/>
  <c r="I101" i="14" s="1"/>
  <c r="K102" i="14"/>
  <c r="K101" i="14" s="1"/>
  <c r="O102" i="14"/>
  <c r="Q102" i="14"/>
  <c r="Q101" i="14" s="1"/>
  <c r="V102" i="14"/>
  <c r="G105" i="14"/>
  <c r="M105" i="14" s="1"/>
  <c r="I105" i="14"/>
  <c r="K105" i="14"/>
  <c r="O105" i="14"/>
  <c r="Q105" i="14"/>
  <c r="V105" i="14"/>
  <c r="G107" i="14"/>
  <c r="I107" i="14"/>
  <c r="K107" i="14"/>
  <c r="O107" i="14"/>
  <c r="Q107" i="14"/>
  <c r="V107" i="14"/>
  <c r="G109" i="14"/>
  <c r="I109" i="14"/>
  <c r="K109" i="14"/>
  <c r="M109" i="14"/>
  <c r="O109" i="14"/>
  <c r="Q109" i="14"/>
  <c r="V109" i="14"/>
  <c r="G111" i="14"/>
  <c r="M111" i="14" s="1"/>
  <c r="I111" i="14"/>
  <c r="K111" i="14"/>
  <c r="O111" i="14"/>
  <c r="Q111" i="14"/>
  <c r="V111" i="14"/>
  <c r="V104" i="14" s="1"/>
  <c r="G113" i="14"/>
  <c r="I113" i="14"/>
  <c r="K113" i="14"/>
  <c r="M113" i="14"/>
  <c r="O113" i="14"/>
  <c r="Q113" i="14"/>
  <c r="V113" i="14"/>
  <c r="G115" i="14"/>
  <c r="M115" i="14" s="1"/>
  <c r="I115" i="14"/>
  <c r="K115" i="14"/>
  <c r="O115" i="14"/>
  <c r="Q115" i="14"/>
  <c r="V115" i="14"/>
  <c r="G117" i="14"/>
  <c r="M117" i="14" s="1"/>
  <c r="I117" i="14"/>
  <c r="K117" i="14"/>
  <c r="O117" i="14"/>
  <c r="Q117" i="14"/>
  <c r="V117" i="14"/>
  <c r="G120" i="14"/>
  <c r="M120" i="14" s="1"/>
  <c r="I120" i="14"/>
  <c r="K120" i="14"/>
  <c r="O120" i="14"/>
  <c r="Q120" i="14"/>
  <c r="V120" i="14"/>
  <c r="G122" i="14"/>
  <c r="I122" i="14"/>
  <c r="K122" i="14"/>
  <c r="M122" i="14"/>
  <c r="O122" i="14"/>
  <c r="Q122" i="14"/>
  <c r="V122" i="14"/>
  <c r="G124" i="14"/>
  <c r="M124" i="14" s="1"/>
  <c r="I124" i="14"/>
  <c r="K124" i="14"/>
  <c r="O124" i="14"/>
  <c r="Q124" i="14"/>
  <c r="V124" i="14"/>
  <c r="G126" i="14"/>
  <c r="M126" i="14" s="1"/>
  <c r="I126" i="14"/>
  <c r="K126" i="14"/>
  <c r="O126" i="14"/>
  <c r="Q126" i="14"/>
  <c r="V126" i="14"/>
  <c r="G128" i="14"/>
  <c r="M128" i="14" s="1"/>
  <c r="I128" i="14"/>
  <c r="K128" i="14"/>
  <c r="O128" i="14"/>
  <c r="Q128" i="14"/>
  <c r="V128" i="14"/>
  <c r="G130" i="14"/>
  <c r="I130" i="14"/>
  <c r="K130" i="14"/>
  <c r="M130" i="14"/>
  <c r="O130" i="14"/>
  <c r="Q130" i="14"/>
  <c r="V130" i="14"/>
  <c r="G132" i="14"/>
  <c r="M132" i="14" s="1"/>
  <c r="I132" i="14"/>
  <c r="K132" i="14"/>
  <c r="O132" i="14"/>
  <c r="Q132" i="14"/>
  <c r="V132" i="14"/>
  <c r="G136" i="14"/>
  <c r="M136" i="14" s="1"/>
  <c r="I136" i="14"/>
  <c r="K136" i="14"/>
  <c r="K135" i="14" s="1"/>
  <c r="O136" i="14"/>
  <c r="Q136" i="14"/>
  <c r="Q135" i="14" s="1"/>
  <c r="V136" i="14"/>
  <c r="G138" i="14"/>
  <c r="M138" i="14" s="1"/>
  <c r="I138" i="14"/>
  <c r="I135" i="14" s="1"/>
  <c r="K138" i="14"/>
  <c r="O138" i="14"/>
  <c r="Q138" i="14"/>
  <c r="V138" i="14"/>
  <c r="G140" i="14"/>
  <c r="I140" i="14"/>
  <c r="K140" i="14"/>
  <c r="O140" i="14"/>
  <c r="Q140" i="14"/>
  <c r="V140" i="14"/>
  <c r="G143" i="14"/>
  <c r="M143" i="14" s="1"/>
  <c r="I143" i="14"/>
  <c r="K143" i="14"/>
  <c r="O143" i="14"/>
  <c r="Q143" i="14"/>
  <c r="V143" i="14"/>
  <c r="G145" i="14"/>
  <c r="I145" i="14"/>
  <c r="K145" i="14"/>
  <c r="M145" i="14"/>
  <c r="O145" i="14"/>
  <c r="Q145" i="14"/>
  <c r="V145" i="14"/>
  <c r="G147" i="14"/>
  <c r="I147" i="14"/>
  <c r="K147" i="14"/>
  <c r="O147" i="14"/>
  <c r="O142" i="14" s="1"/>
  <c r="Q147" i="14"/>
  <c r="V147" i="14"/>
  <c r="G149" i="14"/>
  <c r="M149" i="14" s="1"/>
  <c r="I149" i="14"/>
  <c r="K149" i="14"/>
  <c r="O149" i="14"/>
  <c r="Q149" i="14"/>
  <c r="V149" i="14"/>
  <c r="G151" i="14"/>
  <c r="M151" i="14" s="1"/>
  <c r="I151" i="14"/>
  <c r="K151" i="14"/>
  <c r="O151" i="14"/>
  <c r="Q151" i="14"/>
  <c r="V151" i="14"/>
  <c r="K153" i="14"/>
  <c r="V153" i="14"/>
  <c r="G154" i="14"/>
  <c r="G153" i="14" s="1"/>
  <c r="I154" i="14"/>
  <c r="I153" i="14" s="1"/>
  <c r="K154" i="14"/>
  <c r="O154" i="14"/>
  <c r="O153" i="14" s="1"/>
  <c r="Q154" i="14"/>
  <c r="Q153" i="14" s="1"/>
  <c r="V154" i="14"/>
  <c r="AE156" i="14"/>
  <c r="F44" i="1" s="1"/>
  <c r="G9" i="13"/>
  <c r="I9" i="13"/>
  <c r="K9" i="13"/>
  <c r="M9" i="13"/>
  <c r="O9" i="13"/>
  <c r="Q9" i="13"/>
  <c r="Q8" i="13" s="1"/>
  <c r="V9" i="13"/>
  <c r="V8" i="13" s="1"/>
  <c r="G11" i="13"/>
  <c r="M11" i="13" s="1"/>
  <c r="I11" i="13"/>
  <c r="K11" i="13"/>
  <c r="O11" i="13"/>
  <c r="Q11" i="13"/>
  <c r="V11" i="13"/>
  <c r="G13" i="13"/>
  <c r="M13" i="13" s="1"/>
  <c r="I13" i="13"/>
  <c r="K13" i="13"/>
  <c r="O13" i="13"/>
  <c r="Q13" i="13"/>
  <c r="V13" i="13"/>
  <c r="G15" i="13"/>
  <c r="I15" i="13"/>
  <c r="K15" i="13"/>
  <c r="O15" i="13"/>
  <c r="O8" i="13" s="1"/>
  <c r="Q15" i="13"/>
  <c r="V15" i="13"/>
  <c r="Q17" i="13"/>
  <c r="G18" i="13"/>
  <c r="M18" i="13" s="1"/>
  <c r="M17" i="13" s="1"/>
  <c r="I18" i="13"/>
  <c r="I17" i="13" s="1"/>
  <c r="K18" i="13"/>
  <c r="K17" i="13" s="1"/>
  <c r="O18" i="13"/>
  <c r="O17" i="13" s="1"/>
  <c r="Q18" i="13"/>
  <c r="V18" i="13"/>
  <c r="V17" i="13" s="1"/>
  <c r="G21" i="13"/>
  <c r="I21" i="13"/>
  <c r="K21" i="13"/>
  <c r="O21" i="13"/>
  <c r="Q21" i="13"/>
  <c r="V21" i="13"/>
  <c r="G23" i="13"/>
  <c r="M23" i="13" s="1"/>
  <c r="I23" i="13"/>
  <c r="K23" i="13"/>
  <c r="O23" i="13"/>
  <c r="Q23" i="13"/>
  <c r="V23" i="13"/>
  <c r="V20" i="13" s="1"/>
  <c r="G25" i="13"/>
  <c r="I25" i="13"/>
  <c r="K25" i="13"/>
  <c r="M25" i="13"/>
  <c r="O25" i="13"/>
  <c r="Q25" i="13"/>
  <c r="V25" i="13"/>
  <c r="G27" i="13"/>
  <c r="M27" i="13" s="1"/>
  <c r="I27" i="13"/>
  <c r="K27" i="13"/>
  <c r="O27" i="13"/>
  <c r="Q27" i="13"/>
  <c r="V27" i="13"/>
  <c r="G29" i="13"/>
  <c r="M29" i="13" s="1"/>
  <c r="I29" i="13"/>
  <c r="K29" i="13"/>
  <c r="O29" i="13"/>
  <c r="Q29" i="13"/>
  <c r="V29" i="13"/>
  <c r="G31" i="13"/>
  <c r="M31" i="13" s="1"/>
  <c r="I31" i="13"/>
  <c r="K31" i="13"/>
  <c r="O31" i="13"/>
  <c r="Q31" i="13"/>
  <c r="V31" i="13"/>
  <c r="K33" i="13"/>
  <c r="V33" i="13"/>
  <c r="G34" i="13"/>
  <c r="G33" i="13" s="1"/>
  <c r="I34" i="13"/>
  <c r="I33" i="13" s="1"/>
  <c r="K34" i="13"/>
  <c r="O34" i="13"/>
  <c r="O33" i="13" s="1"/>
  <c r="Q34" i="13"/>
  <c r="Q33" i="13" s="1"/>
  <c r="V34" i="13"/>
  <c r="G36" i="13"/>
  <c r="M36" i="13" s="1"/>
  <c r="I36" i="13"/>
  <c r="I35" i="13" s="1"/>
  <c r="K36" i="13"/>
  <c r="K35" i="13" s="1"/>
  <c r="O36" i="13"/>
  <c r="Q36" i="13"/>
  <c r="V36" i="13"/>
  <c r="G38" i="13"/>
  <c r="I38" i="13"/>
  <c r="K38" i="13"/>
  <c r="M38" i="13"/>
  <c r="O38" i="13"/>
  <c r="Q38" i="13"/>
  <c r="V38" i="13"/>
  <c r="G40" i="13"/>
  <c r="I40" i="13"/>
  <c r="K40" i="13"/>
  <c r="M40" i="13"/>
  <c r="O40" i="13"/>
  <c r="Q40" i="13"/>
  <c r="V40" i="13"/>
  <c r="G42" i="13"/>
  <c r="I42" i="13"/>
  <c r="K42" i="13"/>
  <c r="O42" i="13"/>
  <c r="Q42" i="13"/>
  <c r="V42" i="13"/>
  <c r="G44" i="13"/>
  <c r="M44" i="13" s="1"/>
  <c r="I44" i="13"/>
  <c r="K44" i="13"/>
  <c r="O44" i="13"/>
  <c r="Q44" i="13"/>
  <c r="V44" i="13"/>
  <c r="V43" i="13" s="1"/>
  <c r="G46" i="13"/>
  <c r="M46" i="13" s="1"/>
  <c r="I46" i="13"/>
  <c r="K46" i="13"/>
  <c r="O46" i="13"/>
  <c r="Q46" i="13"/>
  <c r="V46" i="13"/>
  <c r="G48" i="13"/>
  <c r="I48" i="13"/>
  <c r="K48" i="13"/>
  <c r="O48" i="13"/>
  <c r="Q48" i="13"/>
  <c r="V48" i="13"/>
  <c r="G50" i="13"/>
  <c r="M50" i="13" s="1"/>
  <c r="I50" i="13"/>
  <c r="K50" i="13"/>
  <c r="O50" i="13"/>
  <c r="Q50" i="13"/>
  <c r="Q43" i="13" s="1"/>
  <c r="V50" i="13"/>
  <c r="I52" i="13"/>
  <c r="K52" i="13"/>
  <c r="Q52" i="13"/>
  <c r="V52" i="13"/>
  <c r="G53" i="13"/>
  <c r="G52" i="13" s="1"/>
  <c r="I85" i="1" s="1"/>
  <c r="I53" i="13"/>
  <c r="K53" i="13"/>
  <c r="O53" i="13"/>
  <c r="O52" i="13" s="1"/>
  <c r="Q53" i="13"/>
  <c r="V53" i="13"/>
  <c r="G56" i="13"/>
  <c r="M56" i="13" s="1"/>
  <c r="I56" i="13"/>
  <c r="K56" i="13"/>
  <c r="O56" i="13"/>
  <c r="Q56" i="13"/>
  <c r="V56" i="13"/>
  <c r="G58" i="13"/>
  <c r="M58" i="13" s="1"/>
  <c r="I58" i="13"/>
  <c r="K58" i="13"/>
  <c r="O58" i="13"/>
  <c r="Q58" i="13"/>
  <c r="V58" i="13"/>
  <c r="G61" i="13"/>
  <c r="I61" i="13"/>
  <c r="K61" i="13"/>
  <c r="M61" i="13"/>
  <c r="O61" i="13"/>
  <c r="Q61" i="13"/>
  <c r="V61" i="13"/>
  <c r="G63" i="13"/>
  <c r="I63" i="13"/>
  <c r="K63" i="13"/>
  <c r="O63" i="13"/>
  <c r="Q63" i="13"/>
  <c r="V63" i="13"/>
  <c r="G65" i="13"/>
  <c r="M65" i="13" s="1"/>
  <c r="I65" i="13"/>
  <c r="K65" i="13"/>
  <c r="O65" i="13"/>
  <c r="Q65" i="13"/>
  <c r="V65" i="13"/>
  <c r="G67" i="13"/>
  <c r="M67" i="13" s="1"/>
  <c r="I67" i="13"/>
  <c r="K67" i="13"/>
  <c r="O67" i="13"/>
  <c r="Q67" i="13"/>
  <c r="V67" i="13"/>
  <c r="G70" i="13"/>
  <c r="I70" i="13"/>
  <c r="K70" i="13"/>
  <c r="M70" i="13"/>
  <c r="O70" i="13"/>
  <c r="Q70" i="13"/>
  <c r="V70" i="13"/>
  <c r="G72" i="13"/>
  <c r="M72" i="13" s="1"/>
  <c r="I72" i="13"/>
  <c r="K72" i="13"/>
  <c r="O72" i="13"/>
  <c r="Q72" i="13"/>
  <c r="V72" i="13"/>
  <c r="G77" i="13"/>
  <c r="M77" i="13" s="1"/>
  <c r="I77" i="13"/>
  <c r="K77" i="13"/>
  <c r="O77" i="13"/>
  <c r="Q77" i="13"/>
  <c r="V77" i="13"/>
  <c r="G79" i="13"/>
  <c r="M79" i="13" s="1"/>
  <c r="I79" i="13"/>
  <c r="K79" i="13"/>
  <c r="O79" i="13"/>
  <c r="Q79" i="13"/>
  <c r="V79" i="13"/>
  <c r="G81" i="13"/>
  <c r="I81" i="13"/>
  <c r="K81" i="13"/>
  <c r="M81" i="13"/>
  <c r="O81" i="13"/>
  <c r="Q81" i="13"/>
  <c r="V81" i="13"/>
  <c r="G84" i="13"/>
  <c r="M84" i="13" s="1"/>
  <c r="I84" i="13"/>
  <c r="K84" i="13"/>
  <c r="O84" i="13"/>
  <c r="Q84" i="13"/>
  <c r="V84" i="13"/>
  <c r="AE87" i="13"/>
  <c r="F43" i="1" s="1"/>
  <c r="O8" i="12"/>
  <c r="G9" i="12"/>
  <c r="M9" i="12" s="1"/>
  <c r="M8" i="12" s="1"/>
  <c r="I9" i="12"/>
  <c r="I8" i="12" s="1"/>
  <c r="K9" i="12"/>
  <c r="K8" i="12" s="1"/>
  <c r="O9" i="12"/>
  <c r="Q9" i="12"/>
  <c r="Q8" i="12" s="1"/>
  <c r="V9" i="12"/>
  <c r="V8" i="12" s="1"/>
  <c r="V15" i="12"/>
  <c r="G16" i="12"/>
  <c r="M16" i="12" s="1"/>
  <c r="I16" i="12"/>
  <c r="I15" i="12" s="1"/>
  <c r="K16" i="12"/>
  <c r="O16" i="12"/>
  <c r="Q16" i="12"/>
  <c r="Q15" i="12" s="1"/>
  <c r="V16" i="12"/>
  <c r="G18" i="12"/>
  <c r="I18" i="12"/>
  <c r="K18" i="12"/>
  <c r="K15" i="12" s="1"/>
  <c r="O18" i="12"/>
  <c r="Q18" i="12"/>
  <c r="V18" i="12"/>
  <c r="G21" i="12"/>
  <c r="M21" i="12" s="1"/>
  <c r="M20" i="12" s="1"/>
  <c r="I21" i="12"/>
  <c r="I20" i="12" s="1"/>
  <c r="K21" i="12"/>
  <c r="K20" i="12" s="1"/>
  <c r="O21" i="12"/>
  <c r="O20" i="12" s="1"/>
  <c r="Q21" i="12"/>
  <c r="Q20" i="12" s="1"/>
  <c r="V21" i="12"/>
  <c r="V20" i="12" s="1"/>
  <c r="AE24" i="12"/>
  <c r="F40" i="1" s="1"/>
  <c r="I19" i="1"/>
  <c r="AZ61" i="1"/>
  <c r="AZ59" i="1"/>
  <c r="AZ57" i="1"/>
  <c r="AZ56" i="1"/>
  <c r="G44" i="1" l="1"/>
  <c r="H44" i="1" s="1"/>
  <c r="I44" i="1" s="1"/>
  <c r="G45" i="1"/>
  <c r="H45" i="1" s="1"/>
  <c r="I45" i="1" s="1"/>
  <c r="K8" i="18"/>
  <c r="K55" i="13"/>
  <c r="I8" i="18"/>
  <c r="G43" i="13"/>
  <c r="I83" i="1" s="1"/>
  <c r="I20" i="13"/>
  <c r="G8" i="14"/>
  <c r="G8" i="12"/>
  <c r="O55" i="13"/>
  <c r="I43" i="13"/>
  <c r="O35" i="13"/>
  <c r="K20" i="13"/>
  <c r="G20" i="13"/>
  <c r="G8" i="13"/>
  <c r="K104" i="14"/>
  <c r="O90" i="14"/>
  <c r="G108" i="15"/>
  <c r="I87" i="1" s="1"/>
  <c r="I86" i="15"/>
  <c r="O64" i="15"/>
  <c r="AF12" i="16"/>
  <c r="G8" i="17"/>
  <c r="O8" i="18"/>
  <c r="G104" i="14"/>
  <c r="I72" i="1" s="1"/>
  <c r="O8" i="15"/>
  <c r="G142" i="14"/>
  <c r="I75" i="1" s="1"/>
  <c r="V142" i="14"/>
  <c r="O135" i="14"/>
  <c r="Q104" i="14"/>
  <c r="G101" i="14"/>
  <c r="I71" i="1" s="1"/>
  <c r="V90" i="14"/>
  <c r="I90" i="14"/>
  <c r="K8" i="14"/>
  <c r="K108" i="15"/>
  <c r="G86" i="15"/>
  <c r="I82" i="1" s="1"/>
  <c r="G84" i="15"/>
  <c r="I79" i="1" s="1"/>
  <c r="K64" i="15"/>
  <c r="V8" i="15"/>
  <c r="G8" i="16"/>
  <c r="F39" i="1"/>
  <c r="F47" i="1"/>
  <c r="O20" i="13"/>
  <c r="I104" i="14"/>
  <c r="O86" i="15"/>
  <c r="I8" i="15"/>
  <c r="Q142" i="14"/>
  <c r="V86" i="15"/>
  <c r="AF87" i="13"/>
  <c r="Q55" i="13"/>
  <c r="M53" i="13"/>
  <c r="M52" i="13" s="1"/>
  <c r="V35" i="13"/>
  <c r="G17" i="13"/>
  <c r="K8" i="13"/>
  <c r="I142" i="14"/>
  <c r="M14" i="14"/>
  <c r="I8" i="14"/>
  <c r="Q108" i="15"/>
  <c r="V39" i="15"/>
  <c r="G8" i="15"/>
  <c r="G114" i="15" s="1"/>
  <c r="Q8" i="15"/>
  <c r="V33" i="18"/>
  <c r="V8" i="18"/>
  <c r="K39" i="15"/>
  <c r="V8" i="14"/>
  <c r="I39" i="15"/>
  <c r="G39" i="15"/>
  <c r="G55" i="13"/>
  <c r="I86" i="1" s="1"/>
  <c r="V55" i="13"/>
  <c r="K43" i="13"/>
  <c r="G35" i="13"/>
  <c r="I81" i="1" s="1"/>
  <c r="Q35" i="13"/>
  <c r="M34" i="13"/>
  <c r="M33" i="13" s="1"/>
  <c r="I8" i="13"/>
  <c r="G90" i="14"/>
  <c r="I69" i="1" s="1"/>
  <c r="K86" i="15"/>
  <c r="G77" i="15"/>
  <c r="Q64" i="15"/>
  <c r="Q39" i="15"/>
  <c r="G8" i="18"/>
  <c r="Q8" i="18"/>
  <c r="I55" i="13"/>
  <c r="AF24" i="12"/>
  <c r="Q8" i="14"/>
  <c r="O15" i="12"/>
  <c r="O43" i="13"/>
  <c r="Q20" i="13"/>
  <c r="K142" i="14"/>
  <c r="G135" i="14"/>
  <c r="I74" i="1" s="1"/>
  <c r="V135" i="14"/>
  <c r="O104" i="14"/>
  <c r="K90" i="14"/>
  <c r="O8" i="14"/>
  <c r="AF114" i="15"/>
  <c r="Q86" i="15"/>
  <c r="G64" i="15"/>
  <c r="O39" i="15"/>
  <c r="K8" i="15"/>
  <c r="Q8" i="17"/>
  <c r="O33" i="18"/>
  <c r="AF38" i="18"/>
  <c r="M34" i="18"/>
  <c r="M33" i="18" s="1"/>
  <c r="M14" i="18"/>
  <c r="M8" i="18" s="1"/>
  <c r="AF14" i="17"/>
  <c r="M9" i="17"/>
  <c r="M8" i="17" s="1"/>
  <c r="M110" i="15"/>
  <c r="M108" i="15" s="1"/>
  <c r="M105" i="15"/>
  <c r="M86" i="15" s="1"/>
  <c r="M40" i="15"/>
  <c r="M39" i="15" s="1"/>
  <c r="M20" i="15"/>
  <c r="M8" i="15" s="1"/>
  <c r="M154" i="14"/>
  <c r="M153" i="14" s="1"/>
  <c r="M147" i="14"/>
  <c r="M142" i="14" s="1"/>
  <c r="M140" i="14"/>
  <c r="M135" i="14" s="1"/>
  <c r="M107" i="14"/>
  <c r="M104" i="14" s="1"/>
  <c r="M93" i="14"/>
  <c r="M90" i="14" s="1"/>
  <c r="M26" i="14"/>
  <c r="M63" i="13"/>
  <c r="M55" i="13" s="1"/>
  <c r="M48" i="13"/>
  <c r="M43" i="13" s="1"/>
  <c r="M42" i="13"/>
  <c r="M35" i="13" s="1"/>
  <c r="M21" i="13"/>
  <c r="M20" i="13" s="1"/>
  <c r="M15" i="13"/>
  <c r="M8" i="13" s="1"/>
  <c r="M15" i="12"/>
  <c r="G20" i="12"/>
  <c r="I80" i="1" s="1"/>
  <c r="M18" i="12"/>
  <c r="G15" i="12"/>
  <c r="I76" i="1" s="1"/>
  <c r="J28" i="1"/>
  <c r="J26" i="1"/>
  <c r="G38" i="1"/>
  <c r="F38" i="1"/>
  <c r="J23" i="1"/>
  <c r="J24" i="1"/>
  <c r="J25" i="1"/>
  <c r="J27" i="1"/>
  <c r="E24" i="1"/>
  <c r="E26" i="1"/>
  <c r="G43" i="1" l="1"/>
  <c r="H43" i="1" s="1"/>
  <c r="I43" i="1" s="1"/>
  <c r="G42" i="1"/>
  <c r="H42" i="1" s="1"/>
  <c r="I42" i="1" s="1"/>
  <c r="I70" i="1"/>
  <c r="G24" i="12"/>
  <c r="I77" i="1"/>
  <c r="G38" i="18"/>
  <c r="G156" i="14"/>
  <c r="G51" i="1"/>
  <c r="H51" i="1" s="1"/>
  <c r="I51" i="1" s="1"/>
  <c r="G50" i="1"/>
  <c r="H50" i="1" s="1"/>
  <c r="I50" i="1" s="1"/>
  <c r="F54" i="1"/>
  <c r="G12" i="16"/>
  <c r="I73" i="1"/>
  <c r="G87" i="13"/>
  <c r="I67" i="1"/>
  <c r="G40" i="1"/>
  <c r="H40" i="1" s="1"/>
  <c r="I40" i="1" s="1"/>
  <c r="G41" i="1"/>
  <c r="H41" i="1" s="1"/>
  <c r="I41" i="1" s="1"/>
  <c r="G39" i="1"/>
  <c r="G54" i="1" s="1"/>
  <c r="G25" i="1" s="1"/>
  <c r="A25" i="1" s="1"/>
  <c r="A26" i="1" s="1"/>
  <c r="G26" i="1" s="1"/>
  <c r="G47" i="1"/>
  <c r="H47" i="1" s="1"/>
  <c r="I47" i="1" s="1"/>
  <c r="G46" i="1"/>
  <c r="H46" i="1" s="1"/>
  <c r="I46" i="1" s="1"/>
  <c r="G14" i="17"/>
  <c r="I84" i="1"/>
  <c r="I18" i="1" s="1"/>
  <c r="I17" i="1"/>
  <c r="M8" i="14"/>
  <c r="G52" i="1"/>
  <c r="H52" i="1" s="1"/>
  <c r="I52" i="1" s="1"/>
  <c r="G53" i="1"/>
  <c r="H53" i="1" s="1"/>
  <c r="I53" i="1" s="1"/>
  <c r="I68" i="1"/>
  <c r="G48" i="1"/>
  <c r="H48" i="1" s="1"/>
  <c r="I48" i="1" s="1"/>
  <c r="G49" i="1"/>
  <c r="H49" i="1" s="1"/>
  <c r="I49" i="1" s="1"/>
  <c r="G23" i="1" l="1"/>
  <c r="G28" i="1"/>
  <c r="H39" i="1"/>
  <c r="I16" i="1"/>
  <c r="I21" i="1" s="1"/>
  <c r="I89" i="1"/>
  <c r="H54" i="1" l="1"/>
  <c r="I39" i="1"/>
  <c r="I54" i="1" s="1"/>
  <c r="J88" i="1"/>
  <c r="J70" i="1"/>
  <c r="J73" i="1"/>
  <c r="J84" i="1"/>
  <c r="J75" i="1"/>
  <c r="J87" i="1"/>
  <c r="J68" i="1"/>
  <c r="J72" i="1"/>
  <c r="J81" i="1"/>
  <c r="J86" i="1"/>
  <c r="J85" i="1"/>
  <c r="J69" i="1"/>
  <c r="J74" i="1"/>
  <c r="J78" i="1"/>
  <c r="J77" i="1"/>
  <c r="J83" i="1"/>
  <c r="J79" i="1"/>
  <c r="J76" i="1"/>
  <c r="J82" i="1"/>
  <c r="J80" i="1"/>
  <c r="J67" i="1"/>
  <c r="J71" i="1"/>
  <c r="A23" i="1"/>
  <c r="A24" i="1" s="1"/>
  <c r="G24" i="1" s="1"/>
  <c r="A27" i="1" s="1"/>
  <c r="A29" i="1" s="1"/>
  <c r="G29" i="1" s="1"/>
  <c r="G27" i="1" s="1"/>
  <c r="J89" i="1" l="1"/>
  <c r="J53" i="1"/>
  <c r="J52" i="1"/>
  <c r="J49" i="1"/>
  <c r="J48" i="1"/>
  <c r="J51" i="1"/>
  <c r="J40" i="1"/>
  <c r="J47" i="1"/>
  <c r="J50" i="1"/>
  <c r="J43" i="1"/>
  <c r="J46" i="1"/>
  <c r="J41" i="1"/>
  <c r="J44" i="1"/>
  <c r="J45" i="1"/>
  <c r="J39" i="1"/>
  <c r="J54" i="1" s="1"/>
  <c r="J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Milan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Milan</author>
  </authors>
  <commentList>
    <comment ref="S6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Milan</author>
  </authors>
  <commentList>
    <comment ref="S6" authorId="0" shapeId="0" xr:uid="{00000000-0006-0000-05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Milan</author>
  </authors>
  <commentList>
    <comment ref="S6" authorId="0" shapeId="0" xr:uid="{00000000-0006-0000-06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6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Milan</author>
  </authors>
  <commentList>
    <comment ref="S6" authorId="0" shapeId="0" xr:uid="{00000000-0006-0000-07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7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Milan</author>
  </authors>
  <commentList>
    <comment ref="S6" authorId="0" shapeId="0" xr:uid="{00000000-0006-0000-08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8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Milan</author>
  </authors>
  <commentList>
    <comment ref="S6" authorId="0" shapeId="0" xr:uid="{00000000-0006-0000-09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9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<sst xmlns="http://schemas.openxmlformats.org/spreadsheetml/2006/main" count="2106" uniqueCount="579">
  <si>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</si>
  <si>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</si>
  <si>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</si>
  <si>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</si>
  <si>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</si>
  <si>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</si>
  <si>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</si>
  <si>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</si>
  <si>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</si>
  <si>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</si>
  <si>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</si>
  <si>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</si>
  <si>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</si>
  <si>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</si>
  <si>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</si>
  <si>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</si>
  <si>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</si>
  <si>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</si>
  <si>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</si>
  <si>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</si>
  <si>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</si>
  <si>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</si>
  <si>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</si>
  <si>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</si>
  <si>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</si>
  <si>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</si>
  <si>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</si>
  <si>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</si>
  <si>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</si>
  <si>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</si>
  <si>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</si>
  <si>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</si>
  <si>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</si>
  <si>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</si>
  <si>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</si>
  <si>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</si>
  <si>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</si>
  <si>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</si>
  <si>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</si>
  <si>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</si>
  <si>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</si>
  <si>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</si>
  <si>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 xml:space="preserve"> </t>
  </si>
  <si>
    <t>VSP0691</t>
  </si>
  <si>
    <t>SBĚRNÝ DVŮR   obec Košice u Tábora</t>
  </si>
  <si>
    <t>Obec Košice</t>
  </si>
  <si>
    <t>46</t>
  </si>
  <si>
    <t>Košice</t>
  </si>
  <si>
    <t>28504</t>
  </si>
  <si>
    <t>49540858</t>
  </si>
  <si>
    <t>VSP - projekt v.o.s.</t>
  </si>
  <si>
    <t>Údolní 2188</t>
  </si>
  <si>
    <t>Tábor-Tábor</t>
  </si>
  <si>
    <t>39002</t>
  </si>
  <si>
    <t>26034051</t>
  </si>
  <si>
    <t>CZ26034051</t>
  </si>
  <si>
    <t>Stavba</t>
  </si>
  <si>
    <t>SO 01</t>
  </si>
  <si>
    <t>Obytný kontejner</t>
  </si>
  <si>
    <t>0010</t>
  </si>
  <si>
    <t>Kontrolní rozpočet</t>
  </si>
  <si>
    <t>SO 02</t>
  </si>
  <si>
    <t>Přístřešek pro kontejnery</t>
  </si>
  <si>
    <t>SO 04</t>
  </si>
  <si>
    <t>Zpevněná plocha</t>
  </si>
  <si>
    <t>SO 05</t>
  </si>
  <si>
    <t>Oplocení</t>
  </si>
  <si>
    <t>SO 06</t>
  </si>
  <si>
    <t>Odvodnění plochy</t>
  </si>
  <si>
    <t>SO 07</t>
  </si>
  <si>
    <t>Přeložka kabelu NN, EI SO 01 a SO 02</t>
  </si>
  <si>
    <t>VO</t>
  </si>
  <si>
    <t>Vedlejší a ostatní náklady stavby</t>
  </si>
  <si>
    <t>Celkem za stavbu</t>
  </si>
  <si>
    <t>CZK</t>
  </si>
  <si>
    <t>#POPS</t>
  </si>
  <si>
    <t>Soupis prací je sestaven za využití položek  Cenová soustava  RTS  a.s. Brno  a  technických podmínek  položek Cenové soustavy RTS , které nejsou uvedeny v soupisu prací .Technické  podmínky (tzv. úvodní části katalogů) jsou neomezeně dálkově k dispozici na  www.cenovasoustava.cz</t>
  </si>
  <si>
    <t>Rozpočet je zpracován  v cenové úrovni 2019/II.</t>
  </si>
  <si>
    <t>Položky soupisu stavebních prací ,které nejsou součástí ceníků RTS ,jsou kalkulovány podle běžných cen na trhu a jedná se o položky   dřívě označované jako " R-položky".V soupisu  stav.prací ,dod.a služeb jsou značeny jako VLASTNÍ a číselný kod položky má na konci IK.</t>
  </si>
  <si>
    <t>Pokud jsou v technické specifikaci rts obsaženy požadavky nebo odkazy na jednotlivá obchodní jména ,zvláštní označení podniku, zvláštní označení výrobků,výkonů a nebo obchodních materiálů,která platí pro určitý podnik nebo organizační jednotku za příznačné, popř. patenty a užitné vzory,jsou uvedeny pouze pro upřesnění a přiblížení technických parametrů a zadavatel umožňuje použití i kvalitativně a technicky obdobné řešení.</t>
  </si>
  <si>
    <t>Rekapitulace dílů</t>
  </si>
  <si>
    <t>Typ dílu</t>
  </si>
  <si>
    <t>1</t>
  </si>
  <si>
    <t>Zemní práce</t>
  </si>
  <si>
    <t>2</t>
  </si>
  <si>
    <t>Základy a zvláštní zakládání</t>
  </si>
  <si>
    <t>215</t>
  </si>
  <si>
    <t>Drenáže</t>
  </si>
  <si>
    <t>3</t>
  </si>
  <si>
    <t>Svislé a kompletní konstrukce</t>
  </si>
  <si>
    <t>4</t>
  </si>
  <si>
    <t>Vodorovné konstrukce</t>
  </si>
  <si>
    <t>5</t>
  </si>
  <si>
    <t>Komunikace</t>
  </si>
  <si>
    <t>8</t>
  </si>
  <si>
    <t>Trubní vedení</t>
  </si>
  <si>
    <t>91</t>
  </si>
  <si>
    <t>Doplňující práce na komunikaci</t>
  </si>
  <si>
    <t>93</t>
  </si>
  <si>
    <t>Dokončovací práce inženýrských staveb</t>
  </si>
  <si>
    <t>95</t>
  </si>
  <si>
    <t>Dokončovací konstrukce na pozemních stavbách</t>
  </si>
  <si>
    <t>Dokončovací práce na pozemních stavbách</t>
  </si>
  <si>
    <t>96</t>
  </si>
  <si>
    <t>Bourání konstrukcí</t>
  </si>
  <si>
    <t>99</t>
  </si>
  <si>
    <t>Staveništní přesun hmot</t>
  </si>
  <si>
    <t>720</t>
  </si>
  <si>
    <t>Zdravotechnická instalace</t>
  </si>
  <si>
    <t>764</t>
  </si>
  <si>
    <t>Konstrukce klempířské</t>
  </si>
  <si>
    <t>767</t>
  </si>
  <si>
    <t>Konstrukce zámečnické</t>
  </si>
  <si>
    <t>783</t>
  </si>
  <si>
    <t>Nátěry</t>
  </si>
  <si>
    <t>M21</t>
  </si>
  <si>
    <t>Elektromontáže</t>
  </si>
  <si>
    <t>M210</t>
  </si>
  <si>
    <t>Uzemnění</t>
  </si>
  <si>
    <t>M43</t>
  </si>
  <si>
    <t>Montáže ocelových konstrukcí</t>
  </si>
  <si>
    <t>D96</t>
  </si>
  <si>
    <t>Přesuny suti a vybouraných hmot</t>
  </si>
  <si>
    <t>PSU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</si>
  <si>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</si>
  <si>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</si>
  <si>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</si>
  <si>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</si>
  <si>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</si>
  <si>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</si>
  <si>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</si>
  <si>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</si>
  <si>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</si>
  <si>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</si>
  <si>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</si>
  <si>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</si>
  <si>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</si>
  <si>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</si>
  <si>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</si>
  <si>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</si>
  <si>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</si>
  <si>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</si>
  <si>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</si>
  <si>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</si>
  <si>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</si>
  <si>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</si>
  <si>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</si>
  <si>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</si>
  <si>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</si>
  <si>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</si>
  <si>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</si>
  <si>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</si>
  <si>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</si>
  <si>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31020541ik</t>
  </si>
  <si>
    <t>Osazení a dodávka obytného kontejneru 6055x2435x2820 , vnitřní výška 2500 mm opláštění trapézový plech</t>
  </si>
  <si>
    <t xml:space="preserve">ks    </t>
  </si>
  <si>
    <t>Vlastní</t>
  </si>
  <si>
    <t>Indiv</t>
  </si>
  <si>
    <t>Práce</t>
  </si>
  <si>
    <t>POL1_</t>
  </si>
  <si>
    <t>podlaha PVC : 1</t>
  </si>
  <si>
    <t>VV</t>
  </si>
  <si>
    <t xml:space="preserve">okna plastová : </t>
  </si>
  <si>
    <t xml:space="preserve">elektroinstalace : </t>
  </si>
  <si>
    <t xml:space="preserve">bližší popis viz.PD výkr.č.D.1.2. a TZ : </t>
  </si>
  <si>
    <t xml:space="preserve">vč.vyrovnání beton.deskami v rozích na asfaltové ploše : </t>
  </si>
  <si>
    <t>953943113</t>
  </si>
  <si>
    <t>Osazení kovových předmětů do zdiva, 15 kg / kus</t>
  </si>
  <si>
    <t>kus</t>
  </si>
  <si>
    <t>RTS 19/ II</t>
  </si>
  <si>
    <t>44984110</t>
  </si>
  <si>
    <t>Přístroj hasicí  s hasící schopností 21A/113B</t>
  </si>
  <si>
    <t>SPCM</t>
  </si>
  <si>
    <t>Specifikace</t>
  </si>
  <si>
    <t>POL3_</t>
  </si>
  <si>
    <t>7205</t>
  </si>
  <si>
    <t>Zdravotnětechnická instalace  , viz.samostatný rozpočet a soupis prací</t>
  </si>
  <si>
    <t>celek</t>
  </si>
  <si>
    <t>SUM</t>
  </si>
  <si>
    <t>JKSO:</t>
  </si>
  <si>
    <t>815.99</t>
  </si>
  <si>
    <t>objekty zvláštní pozemní ostatní</t>
  </si>
  <si>
    <t>JKSO</t>
  </si>
  <si>
    <t xml:space="preserve"> m3</t>
  </si>
  <si>
    <t>svislá nosná konstrukce kovová</t>
  </si>
  <si>
    <t>JKSOChar</t>
  </si>
  <si>
    <t>novostavba objektu</t>
  </si>
  <si>
    <t>JKSOAkce</t>
  </si>
  <si>
    <t>Poznámky uchazeče k zadání</t>
  </si>
  <si>
    <t>POPUZIV</t>
  </si>
  <si>
    <t>END</t>
  </si>
  <si>
    <t>133201101</t>
  </si>
  <si>
    <t>Hloubení šachet v hor.3 do 100 m3</t>
  </si>
  <si>
    <t>m3</t>
  </si>
  <si>
    <t>0,6*0,6*0,8*10</t>
  </si>
  <si>
    <t>133201109</t>
  </si>
  <si>
    <t>Příplatek za lepivost - hloubení šachet v hor.3</t>
  </si>
  <si>
    <t>162501102</t>
  </si>
  <si>
    <t>Vodorovné přemístění výkopku z hor.1-4 do 3000 m</t>
  </si>
  <si>
    <t>171201201</t>
  </si>
  <si>
    <t>Uložení sypaniny na skl.-sypanina na výšku přes 2m skládka investora</t>
  </si>
  <si>
    <t>275313711</t>
  </si>
  <si>
    <t>Beton základových patek prostý C 25/30, XC2</t>
  </si>
  <si>
    <t>953941312</t>
  </si>
  <si>
    <t>Osazení požárního hasicího přístroje na stěnu</t>
  </si>
  <si>
    <t>953941391</t>
  </si>
  <si>
    <t>Revize požárního hasicího přístroje do 5 ks</t>
  </si>
  <si>
    <t>953981103</t>
  </si>
  <si>
    <t>Chemické kotvy do betonu, hl. 110 mm, M 12, ampule</t>
  </si>
  <si>
    <t>10*4</t>
  </si>
  <si>
    <t>44984100</t>
  </si>
  <si>
    <t xml:space="preserve">Přístroj hasicí práškový </t>
  </si>
  <si>
    <t>RTS 16/ II</t>
  </si>
  <si>
    <t>998012021</t>
  </si>
  <si>
    <t>Přesun hmot pro budovy monolitické výšky do 6 m</t>
  </si>
  <si>
    <t>t</t>
  </si>
  <si>
    <t>Přesun hmot</t>
  </si>
  <si>
    <t>POL7_</t>
  </si>
  <si>
    <t>764908102</t>
  </si>
  <si>
    <t>Poplast. kotlík žlabový kónický SOK,vel.žlabu 150 mm</t>
  </si>
  <si>
    <t>764908105</t>
  </si>
  <si>
    <t>Poplast. žlab podokapní půlkruhový R,velikost 150 mm</t>
  </si>
  <si>
    <t>m</t>
  </si>
  <si>
    <t>13,6</t>
  </si>
  <si>
    <t>764908109</t>
  </si>
  <si>
    <t>Poplast. odpadní trouby kruhové , D 100 mm</t>
  </si>
  <si>
    <t>2,8</t>
  </si>
  <si>
    <t>998764101</t>
  </si>
  <si>
    <t>Přesun hmot pro klempířské konstr., výšky do 6 m</t>
  </si>
  <si>
    <t>783124120</t>
  </si>
  <si>
    <t>Nátěr syntetický OK "B" dvojnásobný</t>
  </si>
  <si>
    <t>m2</t>
  </si>
  <si>
    <t>2,758*32</t>
  </si>
  <si>
    <t>783124720</t>
  </si>
  <si>
    <t>Nátěr syntetický OK "B" základní</t>
  </si>
  <si>
    <t>783125130</t>
  </si>
  <si>
    <t>Nátěr syntetický OK "C" nebo "CC" dvojnásobný</t>
  </si>
  <si>
    <t>6,611*13,9*2</t>
  </si>
  <si>
    <t>783125730</t>
  </si>
  <si>
    <t>Nátěr syntetický OK "C" nebo "CC" základní</t>
  </si>
  <si>
    <t>2101</t>
  </si>
  <si>
    <t>Uzemnění   ocelové konstrukce přístřešku , viz.samostatný rozpočet a soupis prací</t>
  </si>
  <si>
    <t>430841208</t>
  </si>
  <si>
    <t xml:space="preserve">Krytina tvarov. plech 1000x40x0,88 mm, šroub M 6x15 montáž vč.autojeřábu </t>
  </si>
  <si>
    <t>6,61*13,9</t>
  </si>
  <si>
    <t>430862001</t>
  </si>
  <si>
    <t>Křivka cenová druhá, hmotnost do 500 kg, montáž ocelové  konstrukce přístřešku</t>
  </si>
  <si>
    <t>kg</t>
  </si>
  <si>
    <t xml:space="preserve">viz. výkr.č.D.1.3 : </t>
  </si>
  <si>
    <t>134,79+147,02+1014,79+591,5+616+58,9+98,15+22,62+28,83+7,24+3,62+29,7+2,17+2,26</t>
  </si>
  <si>
    <t>13210358</t>
  </si>
  <si>
    <t>Tyč ocelová kruhová jakost S235  D 16 mm</t>
  </si>
  <si>
    <t>0,0297*1,08</t>
  </si>
  <si>
    <t>133301600000</t>
  </si>
  <si>
    <t>Úhelník rovnoramenný L jakost S235  60x60x6 mm</t>
  </si>
  <si>
    <t>0,02883*1,08</t>
  </si>
  <si>
    <t>13335512</t>
  </si>
  <si>
    <t>Úhelník nerovnoramenný L jakost S235 60x50x6 mm 11375</t>
  </si>
  <si>
    <t>0,00217*1,08</t>
  </si>
  <si>
    <t>13384435</t>
  </si>
  <si>
    <t>Tyč průřezu U 140, střední, jakost oceli S235 11375</t>
  </si>
  <si>
    <t>0,5915*1,08</t>
  </si>
  <si>
    <t>0,616*1,08</t>
  </si>
  <si>
    <t>13482725</t>
  </si>
  <si>
    <t>Tyč průřezu IPE 240, hrubé, jakost oceli S235 11375</t>
  </si>
  <si>
    <t>1,01479*1,08</t>
  </si>
  <si>
    <t>13611224</t>
  </si>
  <si>
    <t>Plech hladký jakost 11375.1  8x1000x2000 mm</t>
  </si>
  <si>
    <t>0,02262*1,08</t>
  </si>
  <si>
    <t>0,00362*1,08</t>
  </si>
  <si>
    <t>0,00724*1,08</t>
  </si>
  <si>
    <t>0,00226*1,08</t>
  </si>
  <si>
    <t>13611228</t>
  </si>
  <si>
    <t>Plech hladký jakost 11375.1  10x1000x2000 mm</t>
  </si>
  <si>
    <t>0,09815*1,08</t>
  </si>
  <si>
    <t>13611232</t>
  </si>
  <si>
    <t>Plech hladký jakost 11375.1  12x1000x2000 mm</t>
  </si>
  <si>
    <t>0,0589*1,08</t>
  </si>
  <si>
    <t>14135350</t>
  </si>
  <si>
    <t>Trubky bezešvé hladké jakost 11353.1  D 127x4,0 mm</t>
  </si>
  <si>
    <t>2,228*5*1,08</t>
  </si>
  <si>
    <t>2,43*5*1,08</t>
  </si>
  <si>
    <t>15484112</t>
  </si>
  <si>
    <t>Profil trapézový    TR  40/160x0,88mm Aluzink</t>
  </si>
  <si>
    <t>6,611*13,9*1,08</t>
  </si>
  <si>
    <t>815.94</t>
  </si>
  <si>
    <t>přístřešky, kiosky apod. pro různé účely</t>
  </si>
  <si>
    <t>121101103</t>
  </si>
  <si>
    <t>Sejmutí ornice s přemístěním přes 100 do 250 m</t>
  </si>
  <si>
    <t>10*25*0,25</t>
  </si>
  <si>
    <t>40*0,25</t>
  </si>
  <si>
    <t>986*0,25</t>
  </si>
  <si>
    <t>73*0,25</t>
  </si>
  <si>
    <t>122202202</t>
  </si>
  <si>
    <t>Odkopávky pro silnice v hor. 3 do 1000 m3</t>
  </si>
  <si>
    <t>40*0,3</t>
  </si>
  <si>
    <t>pro srovnání do nivelety : 986*0,42</t>
  </si>
  <si>
    <t>73*0,42</t>
  </si>
  <si>
    <t>pro výměnu nevhodného podloží : 986*0,5</t>
  </si>
  <si>
    <t>73*0,5</t>
  </si>
  <si>
    <t>122202209</t>
  </si>
  <si>
    <t>Příplatek za lepivost - odkop. pro silnice v hor.3</t>
  </si>
  <si>
    <t>122101402</t>
  </si>
  <si>
    <t>Vykopávky v zemníku v hor. 2 do 1000 m3 deponie ornice</t>
  </si>
  <si>
    <t>1390*0,15</t>
  </si>
  <si>
    <t>132201110</t>
  </si>
  <si>
    <t>Hloubení rýh š.do 60 cm v hor.3 do 50 m3, STROJNĚ</t>
  </si>
  <si>
    <t xml:space="preserve">pro odvod.žlab : </t>
  </si>
  <si>
    <t>40*0,4*0,3</t>
  </si>
  <si>
    <t>132201119</t>
  </si>
  <si>
    <t>Příplatek za lepivost - hloubení rýh 60 cm v hor.3</t>
  </si>
  <si>
    <t>162301101</t>
  </si>
  <si>
    <t>Vodorovné přemístění výkopku z hor.1-4 do 500 m</t>
  </si>
  <si>
    <t>tam : 986*0,41*0,3</t>
  </si>
  <si>
    <t>73*0,41*0,3</t>
  </si>
  <si>
    <t/>
  </si>
  <si>
    <t xml:space="preserve">a zpět pro násyp a vyrovnání : </t>
  </si>
  <si>
    <t>130,257</t>
  </si>
  <si>
    <t>ornice   pro konečnou úpravu : 1390*0,15</t>
  </si>
  <si>
    <t xml:space="preserve">z odvod.žlabu : </t>
  </si>
  <si>
    <t xml:space="preserve">odpočet pro zpětné použití : </t>
  </si>
  <si>
    <t>-130,257</t>
  </si>
  <si>
    <t>167101102</t>
  </si>
  <si>
    <t>Nakládání výkopku z hor.1-4 v množství nad 100 m3</t>
  </si>
  <si>
    <t>986*0,41*0,3</t>
  </si>
  <si>
    <t>171101101</t>
  </si>
  <si>
    <t>Uložení sypaniny do násypů zhutněných na 95% PS</t>
  </si>
  <si>
    <t xml:space="preserve">z odov.žlabu : </t>
  </si>
  <si>
    <t>174101102</t>
  </si>
  <si>
    <t>Zásyp ruční se zhutněním podél obrubníků</t>
  </si>
  <si>
    <t>172,12*0,15*0,25</t>
  </si>
  <si>
    <t>180402111</t>
  </si>
  <si>
    <t>Založení trávníku parkového výsevem v rovině</t>
  </si>
  <si>
    <t>1390</t>
  </si>
  <si>
    <t>181101102</t>
  </si>
  <si>
    <t>Úprava pláně v zářezech v hor. 1-4, se zhutněním Edef2 větší 45 MPA</t>
  </si>
  <si>
    <t>986</t>
  </si>
  <si>
    <t>73</t>
  </si>
  <si>
    <t>40</t>
  </si>
  <si>
    <t>181301112</t>
  </si>
  <si>
    <t>Rozprostření ornice, rovina, tl.10-15 cm,nad 500m2</t>
  </si>
  <si>
    <t>183101214</t>
  </si>
  <si>
    <t>Hloub. jamek s výměnou 50% půdy do 0,125 m3 1:5</t>
  </si>
  <si>
    <t>15</t>
  </si>
  <si>
    <t>184201112</t>
  </si>
  <si>
    <t>Výsadba stromu při výšce kmene do 2,5 m, v rovině</t>
  </si>
  <si>
    <t>00572400</t>
  </si>
  <si>
    <t>Směs travní parková I. běžná zátěž PROFI</t>
  </si>
  <si>
    <t>1390*0,025</t>
  </si>
  <si>
    <t>02650114</t>
  </si>
  <si>
    <t>Javor - Acer ginnala  100-125 cm</t>
  </si>
  <si>
    <t>RTS 19/ I</t>
  </si>
  <si>
    <t>212561111</t>
  </si>
  <si>
    <t>Výplň odvodňov. trativodů kam. hrubě drcen. 16 mm</t>
  </si>
  <si>
    <t>44,5*0,4*0,25</t>
  </si>
  <si>
    <t>212753114</t>
  </si>
  <si>
    <t>Montáž ohebné dren. trubky do rýhy DN 100,bez lože</t>
  </si>
  <si>
    <t>44,5</t>
  </si>
  <si>
    <t>212971110</t>
  </si>
  <si>
    <t>Opláštění trativodů z geotext., do sklonu 1:2,5</t>
  </si>
  <si>
    <t>44,5*3,14*0,1</t>
  </si>
  <si>
    <t>28611223</t>
  </si>
  <si>
    <t>Trubka PVC-U drenážní flexibilní DN 100 mm</t>
  </si>
  <si>
    <t>44,5*1,02</t>
  </si>
  <si>
    <t>67352004</t>
  </si>
  <si>
    <t>Geotextilie netkaná  300 g/m2</t>
  </si>
  <si>
    <t>44,5*3,14*0,1*1,15</t>
  </si>
  <si>
    <t>451572111</t>
  </si>
  <si>
    <t>Lože pod potrubí z kameniva těženého 0 - 4 mm</t>
  </si>
  <si>
    <t>44,5*0,2*0,05</t>
  </si>
  <si>
    <t>564261111</t>
  </si>
  <si>
    <t>Podklad ze štěrkopísku po zhutnění tloušťky 20 cm</t>
  </si>
  <si>
    <t>výměna nevhodného podloží : 986+73</t>
  </si>
  <si>
    <t>564281111</t>
  </si>
  <si>
    <t>Podklad ze štěrkopísku po zhutnění tloušťky 30 cm</t>
  </si>
  <si>
    <t>564782111</t>
  </si>
  <si>
    <t>Podklad z kam.drceného 32-63 s výplň.kamen. 30 cm upravená plocha vjezdu</t>
  </si>
  <si>
    <t>564851111</t>
  </si>
  <si>
    <t>Podklad ze štěrkodrti po zhutnění tloušťky 15 cm , fr.0-32 mm</t>
  </si>
  <si>
    <t>564871111</t>
  </si>
  <si>
    <t>Podklad ze štěrkodrti po zhutnění tloušťky 25 cm</t>
  </si>
  <si>
    <t>565151111</t>
  </si>
  <si>
    <t>Podklad z obal kam.ACP 16+,ACP 22+,do 3 m,tl. 7 cm</t>
  </si>
  <si>
    <t>568111111</t>
  </si>
  <si>
    <t>Zřízení vrstvy z geotextilie skl.do 1:5, š. do 3 m</t>
  </si>
  <si>
    <t>573191111</t>
  </si>
  <si>
    <t>Nátěr infiltrační kationaktivní emulzí 1kg/m2</t>
  </si>
  <si>
    <t>573231110</t>
  </si>
  <si>
    <t>Postřik živičný spojovací z emulze 0,3-0,5 kg/m2</t>
  </si>
  <si>
    <t>576111213</t>
  </si>
  <si>
    <t>Koberec asfalt.mastix SMA 11 S (AKMS) do 3 m, 4 cm</t>
  </si>
  <si>
    <t>596215040</t>
  </si>
  <si>
    <t>Kladení zámkové dlažby tl. 8 cm do drtě tl. 4 cm</t>
  </si>
  <si>
    <t>564851111R001</t>
  </si>
  <si>
    <t>Podklad ze štěrkodrti po zhutnění tloušťky 15 cm, fr- 0-63</t>
  </si>
  <si>
    <t>592452655</t>
  </si>
  <si>
    <t>Dlažba beton.zámková  přírodní 20x10x8 povrch STANDARD</t>
  </si>
  <si>
    <t>73*1,05</t>
  </si>
  <si>
    <t>69365135</t>
  </si>
  <si>
    <t>Geotextilie  tkaná ,pevnost. v tahu min.40 kN/m</t>
  </si>
  <si>
    <t>RTS 18/ I</t>
  </si>
  <si>
    <t>986*1,15</t>
  </si>
  <si>
    <t>73*1,15</t>
  </si>
  <si>
    <t>916661111</t>
  </si>
  <si>
    <t>Osazení park. obrubníků do lože z C 12/15 s opěrou včetně obrubníku 80x250x1000 mm</t>
  </si>
  <si>
    <t>45+45+7,5+3,5+3,5+6,5</t>
  </si>
  <si>
    <t>917862111</t>
  </si>
  <si>
    <t>Osazení stojat. obrub.bet. s opěrou,lože z C 12/15 včetně obrubníku   100/15/25</t>
  </si>
  <si>
    <t>7,5+7,28+17+6,34+23+28</t>
  </si>
  <si>
    <t>918101111Rik</t>
  </si>
  <si>
    <t>Lože pod obrubníky nebo obruby dlažeb z C 20/25</t>
  </si>
  <si>
    <t>200,12*0,35*0,2</t>
  </si>
  <si>
    <t>44,5*2,5</t>
  </si>
  <si>
    <t>631571003</t>
  </si>
  <si>
    <t>Násyp ze štěrkopísku 0 - 32,  zpevňující</t>
  </si>
  <si>
    <t>44,5*1,15*0,6</t>
  </si>
  <si>
    <t>935111311</t>
  </si>
  <si>
    <t>Osazení přík. žlabu do štěrkopísku z tvárnic 120cm</t>
  </si>
  <si>
    <t>59227001R1</t>
  </si>
  <si>
    <t>Žlabovka betonová   přírodní š.600 mm</t>
  </si>
  <si>
    <t>70</t>
  </si>
  <si>
    <t>69366055</t>
  </si>
  <si>
    <t>GEOFILTEX 63 100% PP 63/30 300 g/m2 šíře do 8,8m</t>
  </si>
  <si>
    <t>44,5*2,5*1,15</t>
  </si>
  <si>
    <t>998225111</t>
  </si>
  <si>
    <t>Přesun hmot, pozemní komunikace, kryt živičný</t>
  </si>
  <si>
    <t>822.59</t>
  </si>
  <si>
    <t>plochy charakteru pozemních komunikací ostatní</t>
  </si>
  <si>
    <t xml:space="preserve"> m2</t>
  </si>
  <si>
    <t>kryt (materiál konstrukce krytu) z kameniva obalovaného živicí</t>
  </si>
  <si>
    <t>175*0,25*0,2</t>
  </si>
  <si>
    <t>7,3*0,3*0,4</t>
  </si>
  <si>
    <t>sloupky plotu : 3,14*0,2*0,2*0,8*(63+18)</t>
  </si>
  <si>
    <t xml:space="preserve">sloupky brány a branky : </t>
  </si>
  <si>
    <t>0,6*0,6*1,3*3</t>
  </si>
  <si>
    <t>Uložení sypaniny na skl.-sypanina na výšku přes 2m skládka  investora</t>
  </si>
  <si>
    <t>274321321</t>
  </si>
  <si>
    <t xml:space="preserve">Železobeton základových pasů C 20/25 </t>
  </si>
  <si>
    <t>274351215</t>
  </si>
  <si>
    <t>Bednění stěn základových pasů - zřízení</t>
  </si>
  <si>
    <t>7,3*0,2*2</t>
  </si>
  <si>
    <t>0,3*0,2*2</t>
  </si>
  <si>
    <t>274351216</t>
  </si>
  <si>
    <t>Bednění stěn základových pasů - odstranění</t>
  </si>
  <si>
    <t>274361921</t>
  </si>
  <si>
    <t>Výztuž základových pasů ze svařovaných sítí průměr drátu  8,0, oka 100/100 mm KY81</t>
  </si>
  <si>
    <t>7,3*0,4*0,008</t>
  </si>
  <si>
    <t>275313511</t>
  </si>
  <si>
    <t>Beton základových patek prostý C 12/15 XC2</t>
  </si>
  <si>
    <t>sloupky plotu : 3,14*0,2*0,2*0,22*(63+18)</t>
  </si>
  <si>
    <t>275313621</t>
  </si>
  <si>
    <t>Beton základových patek prostý C 20/25 XC2</t>
  </si>
  <si>
    <t>275121121Rik</t>
  </si>
  <si>
    <t>Osazení základ.prefabrikovaných patek do 0,5 t</t>
  </si>
  <si>
    <t>63+18</t>
  </si>
  <si>
    <t>592325030</t>
  </si>
  <si>
    <t xml:space="preserve">Patka plotová s drážkou </t>
  </si>
  <si>
    <t>58</t>
  </si>
  <si>
    <t>592325031</t>
  </si>
  <si>
    <t>Patka plotová s drážkou rohová</t>
  </si>
  <si>
    <t>318110011</t>
  </si>
  <si>
    <t>Osazení beton. podhrabové desky do ZN držáků</t>
  </si>
  <si>
    <t>soubor</t>
  </si>
  <si>
    <t>61</t>
  </si>
  <si>
    <t>338171122</t>
  </si>
  <si>
    <t>Osazení sloupků plot.ocel. do 2,6 m, zabet.C 25/30</t>
  </si>
  <si>
    <t>1007</t>
  </si>
  <si>
    <t>Betonová podhrabová deska  pro  oplocení 250x50x2850  mm , beton C25/30 XO</t>
  </si>
  <si>
    <t>Vlastní CÚ</t>
  </si>
  <si>
    <t>553462012</t>
  </si>
  <si>
    <t>Sloupek plotový  d 48 mm, výška 200 cm pozinkovaná ocel + vypalovací prášková barva</t>
  </si>
  <si>
    <t>63</t>
  </si>
  <si>
    <t>553462041</t>
  </si>
  <si>
    <t>Vzpěra  d 38 mm, výška 150 cm+ držák vzpěry pozinkovaná ocel  + vypalovací prášková barva, 1 ks hlava</t>
  </si>
  <si>
    <t>18</t>
  </si>
  <si>
    <t>55346489</t>
  </si>
  <si>
    <t>Držák vzpěry na podhrabovou desku Zn</t>
  </si>
  <si>
    <t>pod podhrabové desky : 175*0,25*0,2</t>
  </si>
  <si>
    <t>-175*0,05*0,1</t>
  </si>
  <si>
    <t>965988ik</t>
  </si>
  <si>
    <t xml:space="preserve">Odstranění  ocel.sloupků  </t>
  </si>
  <si>
    <t>65</t>
  </si>
  <si>
    <t>998152121</t>
  </si>
  <si>
    <t>Přesun hmot, oplocení, zvláštní obj. monol. do 3 m</t>
  </si>
  <si>
    <t>767911120</t>
  </si>
  <si>
    <t>Montáž oplocení z pletiva v.do 1,6 m,napínací drát</t>
  </si>
  <si>
    <t>175</t>
  </si>
  <si>
    <t>767911821</t>
  </si>
  <si>
    <t>Demontáž drátěného pletiva výšky do 1,6 m</t>
  </si>
  <si>
    <t>767920210</t>
  </si>
  <si>
    <t>Montáž vrat na ocelové sloupky, plochy do 2 m2</t>
  </si>
  <si>
    <t>767920260</t>
  </si>
  <si>
    <t>Montáž vrat na ocelové sloupky, plochy do 15 m2</t>
  </si>
  <si>
    <t>767920840</t>
  </si>
  <si>
    <t>Demontáž vrat k oplocení plochy do 10 m2</t>
  </si>
  <si>
    <t>1065Tik</t>
  </si>
  <si>
    <t>Brána ocelová H = 2m, Š = 6m 2 sloupky popis viz.TZ</t>
  </si>
  <si>
    <t>31327503</t>
  </si>
  <si>
    <t>Pletivo 4hr drátěné plastifik 50x2,2x1600 mm</t>
  </si>
  <si>
    <t>RTS 17/ II</t>
  </si>
  <si>
    <t>175*1,08</t>
  </si>
  <si>
    <t>31478201</t>
  </si>
  <si>
    <t>Drát napínací POZ pr.drátu 3,15 mm</t>
  </si>
  <si>
    <t>525</t>
  </si>
  <si>
    <t>31479012</t>
  </si>
  <si>
    <t>Napínací strojek - PVC</t>
  </si>
  <si>
    <t>3*2*6</t>
  </si>
  <si>
    <t>55342605</t>
  </si>
  <si>
    <t>Branka ocelová h = 2000 mm š = 1000 mm, 2 sloupky popis viz.TZ čtyřhranné pletivo, FAB</t>
  </si>
  <si>
    <t>998767201</t>
  </si>
  <si>
    <t>Přesun hmot pro zámečnické konstr., výšky do 6 m</t>
  </si>
  <si>
    <t>979081111</t>
  </si>
  <si>
    <t>Odvoz suti a vybour. hmot na skládku do 1 km</t>
  </si>
  <si>
    <t>Přesun suti</t>
  </si>
  <si>
    <t>POL8_</t>
  </si>
  <si>
    <t>979081121</t>
  </si>
  <si>
    <t>Příplatek k odvozu za každý další 1 km</t>
  </si>
  <si>
    <t>979082111</t>
  </si>
  <si>
    <t>Vnitrostaveništní doprava suti do 10 m</t>
  </si>
  <si>
    <t>979990001</t>
  </si>
  <si>
    <t>Poplatek za skládku stavební suti</t>
  </si>
  <si>
    <t>815.22</t>
  </si>
  <si>
    <t>oplocení s podezdívkou</t>
  </si>
  <si>
    <t>890</t>
  </si>
  <si>
    <t>Odvodnění plochy viz.samostatný rozpočet a soupis prací</t>
  </si>
  <si>
    <t>827.29.A3</t>
  </si>
  <si>
    <t>Profil potrubí DN do 300 mm</t>
  </si>
  <si>
    <t xml:space="preserve"> m</t>
  </si>
  <si>
    <t>potrubí z trub z plastických hmot a sklolaminátu</t>
  </si>
  <si>
    <t>210</t>
  </si>
  <si>
    <t>Elektroinstalace ,  obsahuje  přeložku NN , EI v objektech SO 01 a SO 02</t>
  </si>
  <si>
    <t>Signalizace  a hlídač hladiny  pro septik</t>
  </si>
  <si>
    <t>R-položka</t>
  </si>
  <si>
    <t>POL12_1</t>
  </si>
  <si>
    <t>828.79</t>
  </si>
  <si>
    <t>vedení podzemní kabelová silnoproudá ostatní</t>
  </si>
  <si>
    <t>umístění vedení v zemní rýze na upravený podklad</t>
  </si>
  <si>
    <t>951</t>
  </si>
  <si>
    <t>Zajištění a provedení všech opatření organizačního a stavebně technologického charakteru</t>
  </si>
  <si>
    <t>952</t>
  </si>
  <si>
    <t>Zajištění koordinační a kompletační činnosti</t>
  </si>
  <si>
    <t>0,4</t>
  </si>
  <si>
    <t>953</t>
  </si>
  <si>
    <t>Služby související s bezpečnostními opatřeními na ochranu osob a majetku</t>
  </si>
  <si>
    <t xml:space="preserve">kč    </t>
  </si>
  <si>
    <t xml:space="preserve">                                                                               CELEK= : 1</t>
  </si>
  <si>
    <t>954</t>
  </si>
  <si>
    <t>Vypracování projektové dokumentace skutečného provedení stavby ve třech vyhotoveních+1x digitálně</t>
  </si>
  <si>
    <t>listinných  a 2x  v elektronické podobě na CD ROM : 1</t>
  </si>
  <si>
    <t>955</t>
  </si>
  <si>
    <t>Geodetické zaměření stavby vč.geometrického plánu v šesti listinných vyhotoveních  , v elektronické podobě</t>
  </si>
  <si>
    <t>podobě na CD ROM ( formát pro texty .doc(.rtf) : 1</t>
  </si>
  <si>
    <t xml:space="preserve">,pro tabulky .xls, pro skenované dokumenty .pdf : </t>
  </si>
  <si>
    <t xml:space="preserve">,pro výkresovou dokumentaci .dwg a zároveň .pdf : </t>
  </si>
  <si>
    <t>956</t>
  </si>
  <si>
    <t>Zpracování dílenské dokumentace  potřebné pro provedení díla  2 x vyhotovení</t>
  </si>
  <si>
    <t>9591</t>
  </si>
  <si>
    <t>Zajištění funkce  odpovědného geodeta po dobu realizace stavby  vč.geometrického zaměření</t>
  </si>
  <si>
    <t>dokončené stavby a vyhotovení geometrického plánu : 1</t>
  </si>
  <si>
    <t>9592</t>
  </si>
  <si>
    <t>Zajištění vytýčení inženýrských sítí( tras techni-  cké infrastruktury) podle podmínek jejich správců</t>
  </si>
  <si>
    <t xml:space="preserve">                                                                             CELEK= : 1</t>
  </si>
  <si>
    <t xml:space="preserve">a to před zahájením prací na staveništi  vč. : </t>
  </si>
  <si>
    <t xml:space="preserve">jejich zaměření  a zakreslení dle skutečného : </t>
  </si>
  <si>
    <t xml:space="preserve">stavu do příslušné dokumentace a vč.jejich písemného : </t>
  </si>
  <si>
    <t xml:space="preserve">a zpětného předání jednotlivým správcům : </t>
  </si>
  <si>
    <t>9595</t>
  </si>
  <si>
    <t>Provedení předepsaných zkoušek dle platných právních předpisů  a technických norem</t>
  </si>
  <si>
    <t xml:space="preserve">                                                                                 CELEK= : 1</t>
  </si>
  <si>
    <t>957</t>
  </si>
  <si>
    <t>Vybudování a zajištění zařízení staveniště  a jeho  provoz  v souladu s platnými právními předpisy</t>
  </si>
  <si>
    <t>2,3</t>
  </si>
  <si>
    <t>10005</t>
  </si>
  <si>
    <t>Dočasné osazení semaforu - dočasné DIO</t>
  </si>
  <si>
    <t>VRN</t>
  </si>
  <si>
    <t>POL99_8</t>
  </si>
  <si>
    <t>1001T</t>
  </si>
  <si>
    <t>Měření hluku vč.protokolu o výsledku měření</t>
  </si>
  <si>
    <t>SOUPIS STAV.PRACÍ,DOD. A SLUŽEB s výkazem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</si>
</sst>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5" fillId="0" borderId="33" xfId="0" applyNumberFormat="1" applyFont="1" applyBorder="1" applyAlignment="1">
      <alignment vertical="center"/>
    </xf>
    <xf numFmtId="4" fontId="5" fillId="0" borderId="35" xfId="0" applyNumberFormat="1" applyFont="1" applyBorder="1" applyAlignment="1">
      <alignment vertical="center" wrapText="1" shrinkToFit="1"/>
    </xf>
    <xf numFmtId="4" fontId="5" fillId="0" borderId="35" xfId="0" applyNumberFormat="1" applyFont="1" applyBorder="1" applyAlignment="1">
      <alignment vertical="center" shrinkToFit="1"/>
    </xf>
    <xf numFmtId="3" fontId="5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30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3" fontId="3" fillId="0" borderId="35" xfId="0" applyNumberFormat="1" applyFont="1" applyBorder="1" applyAlignment="1">
      <alignment vertical="center"/>
    </xf>
    <xf numFmtId="3" fontId="3" fillId="3" borderId="39" xfId="0" applyNumberFormat="1" applyFont="1" applyFill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3" borderId="39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9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40" xfId="0" applyNumberFormat="1" applyFont="1" applyFill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7" fillId="0" borderId="44" xfId="0" applyFont="1" applyBorder="1" applyAlignment="1">
      <alignment vertical="top"/>
    </xf>
    <xf numFmtId="49" fontId="17" fillId="0" borderId="45" xfId="0" applyNumberFormat="1" applyFont="1" applyBorder="1" applyAlignment="1">
      <alignment vertical="top"/>
    </xf>
    <xf numFmtId="0" fontId="17" fillId="0" borderId="45" xfId="0" applyFont="1" applyBorder="1" applyAlignment="1">
      <alignment horizontal="center" vertical="top" shrinkToFit="1"/>
    </xf>
    <xf numFmtId="164" fontId="17" fillId="0" borderId="45" xfId="0" applyNumberFormat="1" applyFont="1" applyBorder="1" applyAlignment="1">
      <alignment vertical="top" shrinkToFit="1"/>
    </xf>
    <xf numFmtId="4" fontId="17" fillId="4" borderId="45" xfId="0" applyNumberFormat="1" applyFont="1" applyFill="1" applyBorder="1" applyAlignment="1" applyProtection="1">
      <alignment vertical="top" shrinkToFit="1"/>
      <protection locked="0"/>
    </xf>
    <xf numFmtId="4" fontId="17" fillId="0" borderId="45" xfId="0" applyNumberFormat="1" applyFont="1" applyBorder="1" applyAlignment="1">
      <alignment vertical="top" shrinkToFit="1"/>
    </xf>
    <xf numFmtId="4" fontId="17" fillId="0" borderId="46" xfId="0" applyNumberFormat="1" applyFont="1" applyBorder="1" applyAlignment="1">
      <alignment vertical="top" shrinkToFit="1"/>
    </xf>
    <xf numFmtId="49" fontId="17" fillId="0" borderId="45" xfId="0" applyNumberFormat="1" applyFont="1" applyBorder="1" applyAlignment="1">
      <alignment horizontal="left" vertical="top" wrapTex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49" fontId="17" fillId="0" borderId="0" xfId="0" applyNumberFormat="1" applyFont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0" fontId="0" fillId="0" borderId="0" xfId="0" applyNumberFormat="1" applyAlignment="1">
      <alignment wrapText="1"/>
    </xf>
    <xf numFmtId="4" fontId="0" fillId="0" borderId="34" xfId="0" applyNumberFormat="1" applyBorder="1" applyAlignment="1">
      <alignment vertical="center" wrapText="1"/>
    </xf>
    <xf numFmtId="4" fontId="5" fillId="0" borderId="34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18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39</v>
      </c>
    </row>
    <row r="2" spans="1:7" ht="57.75" customHeight="1" x14ac:dyDescent="0.2">
      <c r="A2" s="194" t="s">
        <v>40</v>
      </c>
      <c r="B2" s="194"/>
      <c r="C2" s="194"/>
      <c r="D2" s="194"/>
      <c r="E2" s="194"/>
      <c r="F2" s="194"/>
      <c r="G2" s="19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0" hidden="1" customWidth="1"/>
    <col min="21" max="22" width="0" hidden="1" customWidth="1"/>
    <col min="24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3" t="s">
        <v>6</v>
      </c>
      <c r="B1" s="263"/>
      <c r="C1" s="263"/>
      <c r="D1" s="263"/>
      <c r="E1" s="263"/>
      <c r="F1" s="263"/>
      <c r="G1" s="263"/>
      <c r="AG1" t="s">
        <v>126</v>
      </c>
    </row>
    <row r="2" spans="1:60" ht="24.95" customHeight="1" x14ac:dyDescent="0.2">
      <c r="A2" s="141" t="s">
        <v>7</v>
      </c>
      <c r="B2" s="49" t="s">
        <v>43</v>
      </c>
      <c r="C2" s="264" t="s">
        <v>44</v>
      </c>
      <c r="D2" s="265"/>
      <c r="E2" s="265"/>
      <c r="F2" s="265"/>
      <c r="G2" s="266"/>
      <c r="AG2" t="s">
        <v>127</v>
      </c>
    </row>
    <row r="3" spans="1:60" ht="24.95" customHeight="1" x14ac:dyDescent="0.2">
      <c r="A3" s="141" t="s">
        <v>8</v>
      </c>
      <c r="B3" s="49" t="s">
        <v>71</v>
      </c>
      <c r="C3" s="264" t="s">
        <v>72</v>
      </c>
      <c r="D3" s="265"/>
      <c r="E3" s="265"/>
      <c r="F3" s="265"/>
      <c r="G3" s="266"/>
      <c r="AC3" s="123" t="s">
        <v>127</v>
      </c>
      <c r="AG3" t="s">
        <v>128</v>
      </c>
    </row>
    <row r="4" spans="1:60" ht="24.95" customHeight="1" x14ac:dyDescent="0.2">
      <c r="A4" s="142" t="s">
        <v>9</v>
      </c>
      <c r="B4" s="143" t="s">
        <v>59</v>
      </c>
      <c r="C4" s="267" t="s">
        <v>60</v>
      </c>
      <c r="D4" s="268"/>
      <c r="E4" s="268"/>
      <c r="F4" s="268"/>
      <c r="G4" s="269"/>
      <c r="AG4" t="s">
        <v>129</v>
      </c>
    </row>
    <row r="5" spans="1:60" x14ac:dyDescent="0.2">
      <c r="D5" s="10"/>
    </row>
    <row r="6" spans="1:60" ht="38.25" x14ac:dyDescent="0.2">
      <c r="A6" s="145" t="s">
        <v>130</v>
      </c>
      <c r="B6" s="147" t="s">
        <v>131</v>
      </c>
      <c r="C6" s="147" t="s">
        <v>132</v>
      </c>
      <c r="D6" s="146" t="s">
        <v>133</v>
      </c>
      <c r="E6" s="145" t="s">
        <v>134</v>
      </c>
      <c r="F6" s="144" t="s">
        <v>135</v>
      </c>
      <c r="G6" s="145" t="s">
        <v>30</v>
      </c>
      <c r="H6" s="148" t="s">
        <v>31</v>
      </c>
      <c r="I6" s="148" t="s">
        <v>136</v>
      </c>
      <c r="J6" s="148" t="s">
        <v>32</v>
      </c>
      <c r="K6" s="148" t="s">
        <v>137</v>
      </c>
      <c r="L6" s="148" t="s">
        <v>138</v>
      </c>
      <c r="M6" s="148" t="s">
        <v>139</v>
      </c>
      <c r="N6" s="148" t="s">
        <v>140</v>
      </c>
      <c r="O6" s="148" t="s">
        <v>141</v>
      </c>
      <c r="P6" s="148" t="s">
        <v>142</v>
      </c>
      <c r="Q6" s="148" t="s">
        <v>143</v>
      </c>
      <c r="R6" s="148" t="s">
        <v>144</v>
      </c>
      <c r="S6" s="148" t="s">
        <v>145</v>
      </c>
      <c r="T6" s="148" t="s">
        <v>146</v>
      </c>
      <c r="U6" s="148" t="s">
        <v>147</v>
      </c>
      <c r="V6" s="148" t="s">
        <v>148</v>
      </c>
      <c r="W6" s="148" t="s">
        <v>149</v>
      </c>
      <c r="X6" s="148" t="s">
        <v>150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ht="25.5" x14ac:dyDescent="0.2">
      <c r="A8" s="164" t="s">
        <v>151</v>
      </c>
      <c r="B8" s="165" t="s">
        <v>100</v>
      </c>
      <c r="C8" s="178" t="s">
        <v>102</v>
      </c>
      <c r="D8" s="166"/>
      <c r="E8" s="167"/>
      <c r="F8" s="168"/>
      <c r="G8" s="168">
        <f>SUMIF(AG9:AG32,"&lt;&gt;NOR",G9:G32)</f>
        <v>0</v>
      </c>
      <c r="H8" s="168"/>
      <c r="I8" s="168">
        <f>SUM(I9:I32)</f>
        <v>0</v>
      </c>
      <c r="J8" s="168"/>
      <c r="K8" s="168">
        <f>SUM(K9:K32)</f>
        <v>0</v>
      </c>
      <c r="L8" s="168"/>
      <c r="M8" s="168">
        <f>SUM(M9:M32)</f>
        <v>0</v>
      </c>
      <c r="N8" s="168"/>
      <c r="O8" s="168">
        <f>SUM(O9:O32)</f>
        <v>0</v>
      </c>
      <c r="P8" s="168"/>
      <c r="Q8" s="168">
        <f>SUM(Q9:Q32)</f>
        <v>0</v>
      </c>
      <c r="R8" s="168"/>
      <c r="S8" s="168"/>
      <c r="T8" s="168"/>
      <c r="U8" s="168"/>
      <c r="V8" s="168">
        <f>SUM(V9:V32)</f>
        <v>0</v>
      </c>
      <c r="W8" s="169"/>
      <c r="X8" s="163"/>
      <c r="AG8" t="s">
        <v>152</v>
      </c>
    </row>
    <row r="9" spans="1:60" ht="22.5" outlineLevel="1" x14ac:dyDescent="0.2">
      <c r="A9" s="184">
        <v>1</v>
      </c>
      <c r="B9" s="185" t="s">
        <v>537</v>
      </c>
      <c r="C9" s="191" t="s">
        <v>538</v>
      </c>
      <c r="D9" s="186" t="s">
        <v>168</v>
      </c>
      <c r="E9" s="187">
        <v>1</v>
      </c>
      <c r="F9" s="188"/>
      <c r="G9" s="189">
        <f>ROUND(E9*F9,2)</f>
        <v>0</v>
      </c>
      <c r="H9" s="188"/>
      <c r="I9" s="189">
        <f>ROUND(E9*H9,2)</f>
        <v>0</v>
      </c>
      <c r="J9" s="188"/>
      <c r="K9" s="189">
        <f>ROUND(E9*J9,2)</f>
        <v>0</v>
      </c>
      <c r="L9" s="189">
        <v>21</v>
      </c>
      <c r="M9" s="189">
        <f>G9*(1+L9/100)</f>
        <v>0</v>
      </c>
      <c r="N9" s="189">
        <v>0</v>
      </c>
      <c r="O9" s="189">
        <f>ROUND(E9*N9,2)</f>
        <v>0</v>
      </c>
      <c r="P9" s="189">
        <v>0</v>
      </c>
      <c r="Q9" s="189">
        <f>ROUND(E9*P9,2)</f>
        <v>0</v>
      </c>
      <c r="R9" s="189"/>
      <c r="S9" s="189" t="s">
        <v>156</v>
      </c>
      <c r="T9" s="189" t="s">
        <v>157</v>
      </c>
      <c r="U9" s="189">
        <v>0</v>
      </c>
      <c r="V9" s="189">
        <f>ROUND(E9*U9,2)</f>
        <v>0</v>
      </c>
      <c r="W9" s="190"/>
      <c r="X9" s="159" t="s">
        <v>158</v>
      </c>
      <c r="Y9" s="149"/>
      <c r="Z9" s="149"/>
      <c r="AA9" s="149"/>
      <c r="AB9" s="149"/>
      <c r="AC9" s="149"/>
      <c r="AD9" s="149"/>
      <c r="AE9" s="149"/>
      <c r="AF9" s="149"/>
      <c r="AG9" s="149" t="s">
        <v>159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70">
        <v>2</v>
      </c>
      <c r="B10" s="171" t="s">
        <v>539</v>
      </c>
      <c r="C10" s="179" t="s">
        <v>540</v>
      </c>
      <c r="D10" s="172" t="s">
        <v>0</v>
      </c>
      <c r="E10" s="173">
        <v>0.4</v>
      </c>
      <c r="F10" s="174"/>
      <c r="G10" s="175">
        <f>ROUND(E10*F10,2)</f>
        <v>0</v>
      </c>
      <c r="H10" s="174"/>
      <c r="I10" s="175">
        <f>ROUND(E10*H10,2)</f>
        <v>0</v>
      </c>
      <c r="J10" s="174"/>
      <c r="K10" s="175">
        <f>ROUND(E10*J10,2)</f>
        <v>0</v>
      </c>
      <c r="L10" s="175">
        <v>21</v>
      </c>
      <c r="M10" s="175">
        <f>G10*(1+L10/100)</f>
        <v>0</v>
      </c>
      <c r="N10" s="175">
        <v>0</v>
      </c>
      <c r="O10" s="175">
        <f>ROUND(E10*N10,2)</f>
        <v>0</v>
      </c>
      <c r="P10" s="175">
        <v>0</v>
      </c>
      <c r="Q10" s="175">
        <f>ROUND(E10*P10,2)</f>
        <v>0</v>
      </c>
      <c r="R10" s="175"/>
      <c r="S10" s="175" t="s">
        <v>156</v>
      </c>
      <c r="T10" s="175" t="s">
        <v>157</v>
      </c>
      <c r="U10" s="175">
        <v>0</v>
      </c>
      <c r="V10" s="175">
        <f>ROUND(E10*U10,2)</f>
        <v>0</v>
      </c>
      <c r="W10" s="176"/>
      <c r="X10" s="159" t="s">
        <v>158</v>
      </c>
      <c r="Y10" s="149"/>
      <c r="Z10" s="149"/>
      <c r="AA10" s="149"/>
      <c r="AB10" s="149"/>
      <c r="AC10" s="149"/>
      <c r="AD10" s="149"/>
      <c r="AE10" s="149"/>
      <c r="AF10" s="149"/>
      <c r="AG10" s="149" t="s">
        <v>159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6"/>
      <c r="B11" s="157"/>
      <c r="C11" s="180" t="s">
        <v>541</v>
      </c>
      <c r="D11" s="161"/>
      <c r="E11" s="162">
        <v>0.4</v>
      </c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49"/>
      <c r="Z11" s="149"/>
      <c r="AA11" s="149"/>
      <c r="AB11" s="149"/>
      <c r="AC11" s="149"/>
      <c r="AD11" s="149"/>
      <c r="AE11" s="149"/>
      <c r="AF11" s="149"/>
      <c r="AG11" s="149" t="s">
        <v>161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ht="22.5" outlineLevel="1" x14ac:dyDescent="0.2">
      <c r="A12" s="170">
        <v>3</v>
      </c>
      <c r="B12" s="171" t="s">
        <v>542</v>
      </c>
      <c r="C12" s="179" t="s">
        <v>543</v>
      </c>
      <c r="D12" s="172" t="s">
        <v>544</v>
      </c>
      <c r="E12" s="173">
        <v>1</v>
      </c>
      <c r="F12" s="174"/>
      <c r="G12" s="175">
        <f>ROUND(E12*F12,2)</f>
        <v>0</v>
      </c>
      <c r="H12" s="174"/>
      <c r="I12" s="175">
        <f>ROUND(E12*H12,2)</f>
        <v>0</v>
      </c>
      <c r="J12" s="174"/>
      <c r="K12" s="175">
        <f>ROUND(E12*J12,2)</f>
        <v>0</v>
      </c>
      <c r="L12" s="175">
        <v>21</v>
      </c>
      <c r="M12" s="175">
        <f>G12*(1+L12/100)</f>
        <v>0</v>
      </c>
      <c r="N12" s="175">
        <v>0</v>
      </c>
      <c r="O12" s="175">
        <f>ROUND(E12*N12,2)</f>
        <v>0</v>
      </c>
      <c r="P12" s="175">
        <v>0</v>
      </c>
      <c r="Q12" s="175">
        <f>ROUND(E12*P12,2)</f>
        <v>0</v>
      </c>
      <c r="R12" s="175"/>
      <c r="S12" s="175" t="s">
        <v>156</v>
      </c>
      <c r="T12" s="175" t="s">
        <v>157</v>
      </c>
      <c r="U12" s="175">
        <v>0</v>
      </c>
      <c r="V12" s="175">
        <f>ROUND(E12*U12,2)</f>
        <v>0</v>
      </c>
      <c r="W12" s="176"/>
      <c r="X12" s="159" t="s">
        <v>158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159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22.5" outlineLevel="1" x14ac:dyDescent="0.2">
      <c r="A13" s="156"/>
      <c r="B13" s="157"/>
      <c r="C13" s="180" t="s">
        <v>545</v>
      </c>
      <c r="D13" s="161"/>
      <c r="E13" s="162">
        <v>1</v>
      </c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49"/>
      <c r="Z13" s="149"/>
      <c r="AA13" s="149"/>
      <c r="AB13" s="149"/>
      <c r="AC13" s="149"/>
      <c r="AD13" s="149"/>
      <c r="AE13" s="149"/>
      <c r="AF13" s="149"/>
      <c r="AG13" s="149" t="s">
        <v>161</v>
      </c>
      <c r="AH13" s="149">
        <v>0</v>
      </c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ht="33.75" outlineLevel="1" x14ac:dyDescent="0.2">
      <c r="A14" s="170">
        <v>4</v>
      </c>
      <c r="B14" s="171" t="s">
        <v>546</v>
      </c>
      <c r="C14" s="179" t="s">
        <v>547</v>
      </c>
      <c r="D14" s="172" t="s">
        <v>168</v>
      </c>
      <c r="E14" s="173">
        <v>1</v>
      </c>
      <c r="F14" s="174"/>
      <c r="G14" s="175">
        <f>ROUND(E14*F14,2)</f>
        <v>0</v>
      </c>
      <c r="H14" s="174"/>
      <c r="I14" s="175">
        <f>ROUND(E14*H14,2)</f>
        <v>0</v>
      </c>
      <c r="J14" s="174"/>
      <c r="K14" s="175">
        <f>ROUND(E14*J14,2)</f>
        <v>0</v>
      </c>
      <c r="L14" s="175">
        <v>21</v>
      </c>
      <c r="M14" s="175">
        <f>G14*(1+L14/100)</f>
        <v>0</v>
      </c>
      <c r="N14" s="175">
        <v>0</v>
      </c>
      <c r="O14" s="175">
        <f>ROUND(E14*N14,2)</f>
        <v>0</v>
      </c>
      <c r="P14" s="175">
        <v>0</v>
      </c>
      <c r="Q14" s="175">
        <f>ROUND(E14*P14,2)</f>
        <v>0</v>
      </c>
      <c r="R14" s="175"/>
      <c r="S14" s="175" t="s">
        <v>156</v>
      </c>
      <c r="T14" s="175" t="s">
        <v>157</v>
      </c>
      <c r="U14" s="175">
        <v>0</v>
      </c>
      <c r="V14" s="175">
        <f>ROUND(E14*U14,2)</f>
        <v>0</v>
      </c>
      <c r="W14" s="176"/>
      <c r="X14" s="159" t="s">
        <v>158</v>
      </c>
      <c r="Y14" s="149"/>
      <c r="Z14" s="149"/>
      <c r="AA14" s="149"/>
      <c r="AB14" s="149"/>
      <c r="AC14" s="149"/>
      <c r="AD14" s="149"/>
      <c r="AE14" s="149"/>
      <c r="AF14" s="149"/>
      <c r="AG14" s="149" t="s">
        <v>159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ht="22.5" outlineLevel="1" x14ac:dyDescent="0.2">
      <c r="A15" s="156"/>
      <c r="B15" s="157"/>
      <c r="C15" s="180" t="s">
        <v>548</v>
      </c>
      <c r="D15" s="161"/>
      <c r="E15" s="162">
        <v>1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49"/>
      <c r="Z15" s="149"/>
      <c r="AA15" s="149"/>
      <c r="AB15" s="149"/>
      <c r="AC15" s="149"/>
      <c r="AD15" s="149"/>
      <c r="AE15" s="149"/>
      <c r="AF15" s="149"/>
      <c r="AG15" s="149" t="s">
        <v>161</v>
      </c>
      <c r="AH15" s="149">
        <v>0</v>
      </c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ht="33.75" outlineLevel="1" x14ac:dyDescent="0.2">
      <c r="A16" s="170">
        <v>5</v>
      </c>
      <c r="B16" s="171" t="s">
        <v>549</v>
      </c>
      <c r="C16" s="179" t="s">
        <v>550</v>
      </c>
      <c r="D16" s="172" t="s">
        <v>168</v>
      </c>
      <c r="E16" s="173">
        <v>1</v>
      </c>
      <c r="F16" s="174"/>
      <c r="G16" s="175">
        <f>ROUND(E16*F16,2)</f>
        <v>0</v>
      </c>
      <c r="H16" s="174"/>
      <c r="I16" s="175">
        <f>ROUND(E16*H16,2)</f>
        <v>0</v>
      </c>
      <c r="J16" s="174"/>
      <c r="K16" s="175">
        <f>ROUND(E16*J16,2)</f>
        <v>0</v>
      </c>
      <c r="L16" s="175">
        <v>21</v>
      </c>
      <c r="M16" s="175">
        <f>G16*(1+L16/100)</f>
        <v>0</v>
      </c>
      <c r="N16" s="175">
        <v>0</v>
      </c>
      <c r="O16" s="175">
        <f>ROUND(E16*N16,2)</f>
        <v>0</v>
      </c>
      <c r="P16" s="175">
        <v>0</v>
      </c>
      <c r="Q16" s="175">
        <f>ROUND(E16*P16,2)</f>
        <v>0</v>
      </c>
      <c r="R16" s="175"/>
      <c r="S16" s="175" t="s">
        <v>156</v>
      </c>
      <c r="T16" s="175" t="s">
        <v>157</v>
      </c>
      <c r="U16" s="175">
        <v>0</v>
      </c>
      <c r="V16" s="175">
        <f>ROUND(E16*U16,2)</f>
        <v>0</v>
      </c>
      <c r="W16" s="176"/>
      <c r="X16" s="159" t="s">
        <v>158</v>
      </c>
      <c r="Y16" s="149"/>
      <c r="Z16" s="149"/>
      <c r="AA16" s="149"/>
      <c r="AB16" s="149"/>
      <c r="AC16" s="149"/>
      <c r="AD16" s="149"/>
      <c r="AE16" s="149"/>
      <c r="AF16" s="149"/>
      <c r="AG16" s="149" t="s">
        <v>159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56"/>
      <c r="B17" s="157"/>
      <c r="C17" s="180" t="s">
        <v>551</v>
      </c>
      <c r="D17" s="161"/>
      <c r="E17" s="162">
        <v>1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49"/>
      <c r="Z17" s="149"/>
      <c r="AA17" s="149"/>
      <c r="AB17" s="149"/>
      <c r="AC17" s="149"/>
      <c r="AD17" s="149"/>
      <c r="AE17" s="149"/>
      <c r="AF17" s="149"/>
      <c r="AG17" s="149" t="s">
        <v>161</v>
      </c>
      <c r="AH17" s="149">
        <v>0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56"/>
      <c r="B18" s="157"/>
      <c r="C18" s="180" t="s">
        <v>552</v>
      </c>
      <c r="D18" s="161"/>
      <c r="E18" s="162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49"/>
      <c r="Z18" s="149"/>
      <c r="AA18" s="149"/>
      <c r="AB18" s="149"/>
      <c r="AC18" s="149"/>
      <c r="AD18" s="149"/>
      <c r="AE18" s="149"/>
      <c r="AF18" s="149"/>
      <c r="AG18" s="149" t="s">
        <v>161</v>
      </c>
      <c r="AH18" s="149">
        <v>0</v>
      </c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180" t="s">
        <v>553</v>
      </c>
      <c r="D19" s="161"/>
      <c r="E19" s="162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49"/>
      <c r="Z19" s="149"/>
      <c r="AA19" s="149"/>
      <c r="AB19" s="149"/>
      <c r="AC19" s="149"/>
      <c r="AD19" s="149"/>
      <c r="AE19" s="149"/>
      <c r="AF19" s="149"/>
      <c r="AG19" s="149" t="s">
        <v>161</v>
      </c>
      <c r="AH19" s="149"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22.5" outlineLevel="1" x14ac:dyDescent="0.2">
      <c r="A20" s="184">
        <v>6</v>
      </c>
      <c r="B20" s="185" t="s">
        <v>554</v>
      </c>
      <c r="C20" s="191" t="s">
        <v>555</v>
      </c>
      <c r="D20" s="186" t="s">
        <v>168</v>
      </c>
      <c r="E20" s="187">
        <v>1</v>
      </c>
      <c r="F20" s="188"/>
      <c r="G20" s="189">
        <f>ROUND(E20*F20,2)</f>
        <v>0</v>
      </c>
      <c r="H20" s="188"/>
      <c r="I20" s="189">
        <f>ROUND(E20*H20,2)</f>
        <v>0</v>
      </c>
      <c r="J20" s="188"/>
      <c r="K20" s="189">
        <f>ROUND(E20*J20,2)</f>
        <v>0</v>
      </c>
      <c r="L20" s="189">
        <v>21</v>
      </c>
      <c r="M20" s="189">
        <f>G20*(1+L20/100)</f>
        <v>0</v>
      </c>
      <c r="N20" s="189">
        <v>0</v>
      </c>
      <c r="O20" s="189">
        <f>ROUND(E20*N20,2)</f>
        <v>0</v>
      </c>
      <c r="P20" s="189">
        <v>0</v>
      </c>
      <c r="Q20" s="189">
        <f>ROUND(E20*P20,2)</f>
        <v>0</v>
      </c>
      <c r="R20" s="189"/>
      <c r="S20" s="189" t="s">
        <v>156</v>
      </c>
      <c r="T20" s="189" t="s">
        <v>157</v>
      </c>
      <c r="U20" s="189">
        <v>0</v>
      </c>
      <c r="V20" s="189">
        <f>ROUND(E20*U20,2)</f>
        <v>0</v>
      </c>
      <c r="W20" s="190"/>
      <c r="X20" s="159" t="s">
        <v>158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159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ht="22.5" outlineLevel="1" x14ac:dyDescent="0.2">
      <c r="A21" s="170">
        <v>7</v>
      </c>
      <c r="B21" s="171" t="s">
        <v>556</v>
      </c>
      <c r="C21" s="179" t="s">
        <v>557</v>
      </c>
      <c r="D21" s="172" t="s">
        <v>168</v>
      </c>
      <c r="E21" s="173">
        <v>1</v>
      </c>
      <c r="F21" s="174"/>
      <c r="G21" s="175">
        <f>ROUND(E21*F21,2)</f>
        <v>0</v>
      </c>
      <c r="H21" s="174"/>
      <c r="I21" s="175">
        <f>ROUND(E21*H21,2)</f>
        <v>0</v>
      </c>
      <c r="J21" s="174"/>
      <c r="K21" s="175">
        <f>ROUND(E21*J21,2)</f>
        <v>0</v>
      </c>
      <c r="L21" s="175">
        <v>21</v>
      </c>
      <c r="M21" s="175">
        <f>G21*(1+L21/100)</f>
        <v>0</v>
      </c>
      <c r="N21" s="175">
        <v>0</v>
      </c>
      <c r="O21" s="175">
        <f>ROUND(E21*N21,2)</f>
        <v>0</v>
      </c>
      <c r="P21" s="175">
        <v>0</v>
      </c>
      <c r="Q21" s="175">
        <f>ROUND(E21*P21,2)</f>
        <v>0</v>
      </c>
      <c r="R21" s="175"/>
      <c r="S21" s="175" t="s">
        <v>156</v>
      </c>
      <c r="T21" s="175" t="s">
        <v>157</v>
      </c>
      <c r="U21" s="175">
        <v>0</v>
      </c>
      <c r="V21" s="175">
        <f>ROUND(E21*U21,2)</f>
        <v>0</v>
      </c>
      <c r="W21" s="176"/>
      <c r="X21" s="159" t="s">
        <v>158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159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ht="22.5" outlineLevel="1" x14ac:dyDescent="0.2">
      <c r="A22" s="156"/>
      <c r="B22" s="157"/>
      <c r="C22" s="180" t="s">
        <v>558</v>
      </c>
      <c r="D22" s="161"/>
      <c r="E22" s="162">
        <v>1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49"/>
      <c r="Z22" s="149"/>
      <c r="AA22" s="149"/>
      <c r="AB22" s="149"/>
      <c r="AC22" s="149"/>
      <c r="AD22" s="149"/>
      <c r="AE22" s="149"/>
      <c r="AF22" s="149"/>
      <c r="AG22" s="149" t="s">
        <v>161</v>
      </c>
      <c r="AH22" s="149">
        <v>0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ht="22.5" outlineLevel="1" x14ac:dyDescent="0.2">
      <c r="A23" s="170">
        <v>8</v>
      </c>
      <c r="B23" s="171" t="s">
        <v>559</v>
      </c>
      <c r="C23" s="179" t="s">
        <v>560</v>
      </c>
      <c r="D23" s="172" t="s">
        <v>544</v>
      </c>
      <c r="E23" s="173">
        <v>1</v>
      </c>
      <c r="F23" s="174"/>
      <c r="G23" s="175">
        <f>ROUND(E23*F23,2)</f>
        <v>0</v>
      </c>
      <c r="H23" s="174"/>
      <c r="I23" s="175">
        <f>ROUND(E23*H23,2)</f>
        <v>0</v>
      </c>
      <c r="J23" s="174"/>
      <c r="K23" s="175">
        <f>ROUND(E23*J23,2)</f>
        <v>0</v>
      </c>
      <c r="L23" s="175">
        <v>21</v>
      </c>
      <c r="M23" s="175">
        <f>G23*(1+L23/100)</f>
        <v>0</v>
      </c>
      <c r="N23" s="175">
        <v>0</v>
      </c>
      <c r="O23" s="175">
        <f>ROUND(E23*N23,2)</f>
        <v>0</v>
      </c>
      <c r="P23" s="175">
        <v>0</v>
      </c>
      <c r="Q23" s="175">
        <f>ROUND(E23*P23,2)</f>
        <v>0</v>
      </c>
      <c r="R23" s="175"/>
      <c r="S23" s="175" t="s">
        <v>156</v>
      </c>
      <c r="T23" s="175" t="s">
        <v>157</v>
      </c>
      <c r="U23" s="175">
        <v>0</v>
      </c>
      <c r="V23" s="175">
        <f>ROUND(E23*U23,2)</f>
        <v>0</v>
      </c>
      <c r="W23" s="176"/>
      <c r="X23" s="159" t="s">
        <v>158</v>
      </c>
      <c r="Y23" s="149"/>
      <c r="Z23" s="149"/>
      <c r="AA23" s="149"/>
      <c r="AB23" s="149"/>
      <c r="AC23" s="149"/>
      <c r="AD23" s="149"/>
      <c r="AE23" s="149"/>
      <c r="AF23" s="149"/>
      <c r="AG23" s="149" t="s">
        <v>159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ht="22.5" outlineLevel="1" x14ac:dyDescent="0.2">
      <c r="A24" s="156"/>
      <c r="B24" s="157"/>
      <c r="C24" s="180" t="s">
        <v>561</v>
      </c>
      <c r="D24" s="161"/>
      <c r="E24" s="162">
        <v>1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49"/>
      <c r="Z24" s="149"/>
      <c r="AA24" s="149"/>
      <c r="AB24" s="149"/>
      <c r="AC24" s="149"/>
      <c r="AD24" s="149"/>
      <c r="AE24" s="149"/>
      <c r="AF24" s="149"/>
      <c r="AG24" s="149" t="s">
        <v>161</v>
      </c>
      <c r="AH24" s="149">
        <v>0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56"/>
      <c r="B25" s="157"/>
      <c r="C25" s="180" t="s">
        <v>562</v>
      </c>
      <c r="D25" s="161"/>
      <c r="E25" s="162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49"/>
      <c r="Z25" s="149"/>
      <c r="AA25" s="149"/>
      <c r="AB25" s="149"/>
      <c r="AC25" s="149"/>
      <c r="AD25" s="149"/>
      <c r="AE25" s="149"/>
      <c r="AF25" s="149"/>
      <c r="AG25" s="149" t="s">
        <v>161</v>
      </c>
      <c r="AH25" s="149">
        <v>0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56"/>
      <c r="B26" s="157"/>
      <c r="C26" s="180" t="s">
        <v>563</v>
      </c>
      <c r="D26" s="161"/>
      <c r="E26" s="162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49"/>
      <c r="Z26" s="149"/>
      <c r="AA26" s="149"/>
      <c r="AB26" s="149"/>
      <c r="AC26" s="149"/>
      <c r="AD26" s="149"/>
      <c r="AE26" s="149"/>
      <c r="AF26" s="149"/>
      <c r="AG26" s="149" t="s">
        <v>161</v>
      </c>
      <c r="AH26" s="149">
        <v>0</v>
      </c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ht="22.5" outlineLevel="1" x14ac:dyDescent="0.2">
      <c r="A27" s="156"/>
      <c r="B27" s="157"/>
      <c r="C27" s="180" t="s">
        <v>564</v>
      </c>
      <c r="D27" s="161"/>
      <c r="E27" s="162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49"/>
      <c r="Z27" s="149"/>
      <c r="AA27" s="149"/>
      <c r="AB27" s="149"/>
      <c r="AC27" s="149"/>
      <c r="AD27" s="149"/>
      <c r="AE27" s="149"/>
      <c r="AF27" s="149"/>
      <c r="AG27" s="149" t="s">
        <v>161</v>
      </c>
      <c r="AH27" s="149">
        <v>0</v>
      </c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56"/>
      <c r="B28" s="157"/>
      <c r="C28" s="180" t="s">
        <v>565</v>
      </c>
      <c r="D28" s="161"/>
      <c r="E28" s="162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49"/>
      <c r="Z28" s="149"/>
      <c r="AA28" s="149"/>
      <c r="AB28" s="149"/>
      <c r="AC28" s="149"/>
      <c r="AD28" s="149"/>
      <c r="AE28" s="149"/>
      <c r="AF28" s="149"/>
      <c r="AG28" s="149" t="s">
        <v>161</v>
      </c>
      <c r="AH28" s="149">
        <v>0</v>
      </c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ht="22.5" outlineLevel="1" x14ac:dyDescent="0.2">
      <c r="A29" s="170">
        <v>9</v>
      </c>
      <c r="B29" s="171" t="s">
        <v>566</v>
      </c>
      <c r="C29" s="179" t="s">
        <v>567</v>
      </c>
      <c r="D29" s="172" t="s">
        <v>544</v>
      </c>
      <c r="E29" s="173">
        <v>1</v>
      </c>
      <c r="F29" s="174"/>
      <c r="G29" s="175">
        <f>ROUND(E29*F29,2)</f>
        <v>0</v>
      </c>
      <c r="H29" s="174"/>
      <c r="I29" s="175">
        <f>ROUND(E29*H29,2)</f>
        <v>0</v>
      </c>
      <c r="J29" s="174"/>
      <c r="K29" s="175">
        <f>ROUND(E29*J29,2)</f>
        <v>0</v>
      </c>
      <c r="L29" s="175">
        <v>21</v>
      </c>
      <c r="M29" s="175">
        <f>G29*(1+L29/100)</f>
        <v>0</v>
      </c>
      <c r="N29" s="175">
        <v>0</v>
      </c>
      <c r="O29" s="175">
        <f>ROUND(E29*N29,2)</f>
        <v>0</v>
      </c>
      <c r="P29" s="175">
        <v>0</v>
      </c>
      <c r="Q29" s="175">
        <f>ROUND(E29*P29,2)</f>
        <v>0</v>
      </c>
      <c r="R29" s="175"/>
      <c r="S29" s="175" t="s">
        <v>156</v>
      </c>
      <c r="T29" s="175" t="s">
        <v>157</v>
      </c>
      <c r="U29" s="175">
        <v>0</v>
      </c>
      <c r="V29" s="175">
        <f>ROUND(E29*U29,2)</f>
        <v>0</v>
      </c>
      <c r="W29" s="176"/>
      <c r="X29" s="159" t="s">
        <v>158</v>
      </c>
      <c r="Y29" s="149"/>
      <c r="Z29" s="149"/>
      <c r="AA29" s="149"/>
      <c r="AB29" s="149"/>
      <c r="AC29" s="149"/>
      <c r="AD29" s="149"/>
      <c r="AE29" s="149"/>
      <c r="AF29" s="149"/>
      <c r="AG29" s="149" t="s">
        <v>159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ht="22.5" outlineLevel="1" x14ac:dyDescent="0.2">
      <c r="A30" s="156"/>
      <c r="B30" s="157"/>
      <c r="C30" s="180" t="s">
        <v>568</v>
      </c>
      <c r="D30" s="161"/>
      <c r="E30" s="162">
        <v>1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49"/>
      <c r="Z30" s="149"/>
      <c r="AA30" s="149"/>
      <c r="AB30" s="149"/>
      <c r="AC30" s="149"/>
      <c r="AD30" s="149"/>
      <c r="AE30" s="149"/>
      <c r="AF30" s="149"/>
      <c r="AG30" s="149" t="s">
        <v>161</v>
      </c>
      <c r="AH30" s="149">
        <v>0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ht="22.5" outlineLevel="1" x14ac:dyDescent="0.2">
      <c r="A31" s="170">
        <v>10</v>
      </c>
      <c r="B31" s="171" t="s">
        <v>569</v>
      </c>
      <c r="C31" s="179" t="s">
        <v>570</v>
      </c>
      <c r="D31" s="172" t="s">
        <v>0</v>
      </c>
      <c r="E31" s="173">
        <v>2.2999999999999998</v>
      </c>
      <c r="F31" s="174"/>
      <c r="G31" s="175">
        <f>ROUND(E31*F31,2)</f>
        <v>0</v>
      </c>
      <c r="H31" s="174"/>
      <c r="I31" s="175">
        <f>ROUND(E31*H31,2)</f>
        <v>0</v>
      </c>
      <c r="J31" s="174"/>
      <c r="K31" s="175">
        <f>ROUND(E31*J31,2)</f>
        <v>0</v>
      </c>
      <c r="L31" s="175">
        <v>21</v>
      </c>
      <c r="M31" s="175">
        <f>G31*(1+L31/100)</f>
        <v>0</v>
      </c>
      <c r="N31" s="175">
        <v>0</v>
      </c>
      <c r="O31" s="175">
        <f>ROUND(E31*N31,2)</f>
        <v>0</v>
      </c>
      <c r="P31" s="175">
        <v>0</v>
      </c>
      <c r="Q31" s="175">
        <f>ROUND(E31*P31,2)</f>
        <v>0</v>
      </c>
      <c r="R31" s="175"/>
      <c r="S31" s="175" t="s">
        <v>156</v>
      </c>
      <c r="T31" s="175" t="s">
        <v>157</v>
      </c>
      <c r="U31" s="175">
        <v>0</v>
      </c>
      <c r="V31" s="175">
        <f>ROUND(E31*U31,2)</f>
        <v>0</v>
      </c>
      <c r="W31" s="176"/>
      <c r="X31" s="159" t="s">
        <v>532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533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180" t="s">
        <v>571</v>
      </c>
      <c r="D32" s="161"/>
      <c r="E32" s="162">
        <v>2.2999999999999998</v>
      </c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49"/>
      <c r="Z32" s="149"/>
      <c r="AA32" s="149"/>
      <c r="AB32" s="149"/>
      <c r="AC32" s="149"/>
      <c r="AD32" s="149"/>
      <c r="AE32" s="149"/>
      <c r="AF32" s="149"/>
      <c r="AG32" s="149" t="s">
        <v>161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x14ac:dyDescent="0.2">
      <c r="A33" s="164" t="s">
        <v>151</v>
      </c>
      <c r="B33" s="165" t="s">
        <v>124</v>
      </c>
      <c r="C33" s="178" t="s">
        <v>29</v>
      </c>
      <c r="D33" s="166"/>
      <c r="E33" s="167"/>
      <c r="F33" s="168"/>
      <c r="G33" s="168">
        <f>SUMIF(AG34:AG36,"&lt;&gt;NOR",G34:G36)</f>
        <v>0</v>
      </c>
      <c r="H33" s="168"/>
      <c r="I33" s="168">
        <f>SUM(I34:I36)</f>
        <v>0</v>
      </c>
      <c r="J33" s="168"/>
      <c r="K33" s="168">
        <f>SUM(K34:K36)</f>
        <v>0</v>
      </c>
      <c r="L33" s="168"/>
      <c r="M33" s="168">
        <f>SUM(M34:M36)</f>
        <v>0</v>
      </c>
      <c r="N33" s="168"/>
      <c r="O33" s="168">
        <f>SUM(O34:O36)</f>
        <v>0</v>
      </c>
      <c r="P33" s="168"/>
      <c r="Q33" s="168">
        <f>SUM(Q34:Q36)</f>
        <v>0</v>
      </c>
      <c r="R33" s="168"/>
      <c r="S33" s="168"/>
      <c r="T33" s="168"/>
      <c r="U33" s="168"/>
      <c r="V33" s="168">
        <f>SUM(V34:V36)</f>
        <v>0</v>
      </c>
      <c r="W33" s="169"/>
      <c r="X33" s="163"/>
      <c r="AG33" t="s">
        <v>152</v>
      </c>
    </row>
    <row r="34" spans="1:60" outlineLevel="1" x14ac:dyDescent="0.2">
      <c r="A34" s="170">
        <v>11</v>
      </c>
      <c r="B34" s="171" t="s">
        <v>572</v>
      </c>
      <c r="C34" s="179" t="s">
        <v>573</v>
      </c>
      <c r="D34" s="172" t="s">
        <v>177</v>
      </c>
      <c r="E34" s="173">
        <v>1</v>
      </c>
      <c r="F34" s="174"/>
      <c r="G34" s="175">
        <f>ROUND(E34*F34,2)</f>
        <v>0</v>
      </c>
      <c r="H34" s="174"/>
      <c r="I34" s="175">
        <f>ROUND(E34*H34,2)</f>
        <v>0</v>
      </c>
      <c r="J34" s="174"/>
      <c r="K34" s="175">
        <f>ROUND(E34*J34,2)</f>
        <v>0</v>
      </c>
      <c r="L34" s="175">
        <v>21</v>
      </c>
      <c r="M34" s="175">
        <f>G34*(1+L34/100)</f>
        <v>0</v>
      </c>
      <c r="N34" s="175">
        <v>0</v>
      </c>
      <c r="O34" s="175">
        <f>ROUND(E34*N34,2)</f>
        <v>0</v>
      </c>
      <c r="P34" s="175">
        <v>0</v>
      </c>
      <c r="Q34" s="175">
        <f>ROUND(E34*P34,2)</f>
        <v>0</v>
      </c>
      <c r="R34" s="175"/>
      <c r="S34" s="175" t="s">
        <v>156</v>
      </c>
      <c r="T34" s="175" t="s">
        <v>157</v>
      </c>
      <c r="U34" s="175">
        <v>0</v>
      </c>
      <c r="V34" s="175">
        <f>ROUND(E34*U34,2)</f>
        <v>0</v>
      </c>
      <c r="W34" s="176"/>
      <c r="X34" s="159" t="s">
        <v>574</v>
      </c>
      <c r="Y34" s="149"/>
      <c r="Z34" s="149"/>
      <c r="AA34" s="149"/>
      <c r="AB34" s="149"/>
      <c r="AC34" s="149"/>
      <c r="AD34" s="149"/>
      <c r="AE34" s="149"/>
      <c r="AF34" s="149"/>
      <c r="AG34" s="149" t="s">
        <v>575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56"/>
      <c r="B35" s="157"/>
      <c r="C35" s="180" t="s">
        <v>82</v>
      </c>
      <c r="D35" s="161"/>
      <c r="E35" s="162">
        <v>1</v>
      </c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49"/>
      <c r="Z35" s="149"/>
      <c r="AA35" s="149"/>
      <c r="AB35" s="149"/>
      <c r="AC35" s="149"/>
      <c r="AD35" s="149"/>
      <c r="AE35" s="149"/>
      <c r="AF35" s="149"/>
      <c r="AG35" s="149" t="s">
        <v>161</v>
      </c>
      <c r="AH35" s="149">
        <v>0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70">
        <v>12</v>
      </c>
      <c r="B36" s="171" t="s">
        <v>576</v>
      </c>
      <c r="C36" s="179" t="s">
        <v>577</v>
      </c>
      <c r="D36" s="172" t="s">
        <v>155</v>
      </c>
      <c r="E36" s="173">
        <v>1</v>
      </c>
      <c r="F36" s="174"/>
      <c r="G36" s="175">
        <f>ROUND(E36*F36,2)</f>
        <v>0</v>
      </c>
      <c r="H36" s="174"/>
      <c r="I36" s="175">
        <f>ROUND(E36*H36,2)</f>
        <v>0</v>
      </c>
      <c r="J36" s="174"/>
      <c r="K36" s="175">
        <f>ROUND(E36*J36,2)</f>
        <v>0</v>
      </c>
      <c r="L36" s="175">
        <v>21</v>
      </c>
      <c r="M36" s="175">
        <f>G36*(1+L36/100)</f>
        <v>0</v>
      </c>
      <c r="N36" s="175">
        <v>0</v>
      </c>
      <c r="O36" s="175">
        <f>ROUND(E36*N36,2)</f>
        <v>0</v>
      </c>
      <c r="P36" s="175">
        <v>0</v>
      </c>
      <c r="Q36" s="175">
        <f>ROUND(E36*P36,2)</f>
        <v>0</v>
      </c>
      <c r="R36" s="175"/>
      <c r="S36" s="175" t="s">
        <v>156</v>
      </c>
      <c r="T36" s="175" t="s">
        <v>157</v>
      </c>
      <c r="U36" s="175">
        <v>0</v>
      </c>
      <c r="V36" s="175">
        <f>ROUND(E36*U36,2)</f>
        <v>0</v>
      </c>
      <c r="W36" s="176"/>
      <c r="X36" s="159" t="s">
        <v>574</v>
      </c>
      <c r="Y36" s="149"/>
      <c r="Z36" s="149"/>
      <c r="AA36" s="149"/>
      <c r="AB36" s="149"/>
      <c r="AC36" s="149"/>
      <c r="AD36" s="149"/>
      <c r="AE36" s="149"/>
      <c r="AF36" s="149"/>
      <c r="AG36" s="149" t="s">
        <v>575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x14ac:dyDescent="0.2">
      <c r="A37" s="3"/>
      <c r="B37" s="4"/>
      <c r="C37" s="181"/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AE37">
        <v>15</v>
      </c>
      <c r="AF37">
        <v>21</v>
      </c>
      <c r="AG37" t="s">
        <v>138</v>
      </c>
    </row>
    <row r="38" spans="1:60" x14ac:dyDescent="0.2">
      <c r="A38" s="152"/>
      <c r="B38" s="153" t="s">
        <v>30</v>
      </c>
      <c r="C38" s="182"/>
      <c r="D38" s="154"/>
      <c r="E38" s="155"/>
      <c r="F38" s="155"/>
      <c r="G38" s="177">
        <f>G8+G33</f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AE38">
        <f>SUMIF(L7:L36,AE37,G7:G36)</f>
        <v>0</v>
      </c>
      <c r="AF38">
        <f>SUMIF(L7:L36,AF37,G7:G36)</f>
        <v>0</v>
      </c>
      <c r="AG38" t="s">
        <v>178</v>
      </c>
    </row>
    <row r="39" spans="1:60" x14ac:dyDescent="0.2">
      <c r="A39" s="3"/>
      <c r="B39" s="4"/>
      <c r="C39" s="181"/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60" x14ac:dyDescent="0.2">
      <c r="A40" s="3"/>
      <c r="B40" s="4"/>
      <c r="C40" s="181"/>
      <c r="D40" s="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60" x14ac:dyDescent="0.2">
      <c r="A41" s="271" t="s">
        <v>188</v>
      </c>
      <c r="B41" s="271"/>
      <c r="C41" s="272"/>
      <c r="D41" s="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60" x14ac:dyDescent="0.2">
      <c r="A42" s="251"/>
      <c r="B42" s="252"/>
      <c r="C42" s="253"/>
      <c r="D42" s="252"/>
      <c r="E42" s="252"/>
      <c r="F42" s="252"/>
      <c r="G42" s="25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AG42" t="s">
        <v>189</v>
      </c>
    </row>
    <row r="43" spans="1:60" x14ac:dyDescent="0.2">
      <c r="A43" s="255"/>
      <c r="B43" s="256"/>
      <c r="C43" s="257"/>
      <c r="D43" s="256"/>
      <c r="E43" s="256"/>
      <c r="F43" s="256"/>
      <c r="G43" s="258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60" x14ac:dyDescent="0.2">
      <c r="A44" s="255"/>
      <c r="B44" s="256"/>
      <c r="C44" s="257"/>
      <c r="D44" s="256"/>
      <c r="E44" s="256"/>
      <c r="F44" s="256"/>
      <c r="G44" s="258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60" x14ac:dyDescent="0.2">
      <c r="A45" s="255"/>
      <c r="B45" s="256"/>
      <c r="C45" s="257"/>
      <c r="D45" s="256"/>
      <c r="E45" s="256"/>
      <c r="F45" s="256"/>
      <c r="G45" s="25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60" x14ac:dyDescent="0.2">
      <c r="A46" s="259"/>
      <c r="B46" s="260"/>
      <c r="C46" s="261"/>
      <c r="D46" s="260"/>
      <c r="E46" s="260"/>
      <c r="F46" s="260"/>
      <c r="G46" s="26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60" x14ac:dyDescent="0.2">
      <c r="A47" s="3"/>
      <c r="B47" s="4"/>
      <c r="C47" s="181"/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60" x14ac:dyDescent="0.2">
      <c r="C48" s="183"/>
      <c r="D48" s="10"/>
      <c r="AG48" t="s">
        <v>190</v>
      </c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42:G46"/>
    <mergeCell ref="A1:G1"/>
    <mergeCell ref="C2:G2"/>
    <mergeCell ref="C3:G3"/>
    <mergeCell ref="C4:G4"/>
    <mergeCell ref="A41:C41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AZ92"/>
  <sheetViews>
    <sheetView showGridLines="0" tabSelected="1" topLeftCell="B1" zoomScaleNormal="100" zoomScaleSheetLayoutView="75" workbookViewId="0">
      <selection activeCell="N15" sqref="N15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1" customWidth="1"/>
    <col min="4" max="4" width="13" style="51" customWidth="1"/>
    <col min="5" max="5" width="9.7109375" style="51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  <col min="52" max="52" width="94.5703125" customWidth="1"/>
  </cols>
  <sheetData>
    <row r="1" spans="1:15" ht="33.75" customHeight="1" x14ac:dyDescent="0.2">
      <c r="A1" s="47" t="s">
        <v>37</v>
      </c>
      <c r="B1" s="230" t="s">
        <v>578</v>
      </c>
      <c r="C1" s="231"/>
      <c r="D1" s="231"/>
      <c r="E1" s="231"/>
      <c r="F1" s="231"/>
      <c r="G1" s="231"/>
      <c r="H1" s="231"/>
      <c r="I1" s="231"/>
      <c r="J1" s="232"/>
    </row>
    <row r="2" spans="1:15" ht="36" customHeight="1" x14ac:dyDescent="0.2">
      <c r="A2" s="2"/>
      <c r="B2" s="73" t="s">
        <v>23</v>
      </c>
      <c r="C2" s="74"/>
      <c r="D2" s="75" t="s">
        <v>43</v>
      </c>
      <c r="E2" s="236" t="s">
        <v>44</v>
      </c>
      <c r="F2" s="237"/>
      <c r="G2" s="237"/>
      <c r="H2" s="237"/>
      <c r="I2" s="237"/>
      <c r="J2" s="238"/>
      <c r="O2" s="1"/>
    </row>
    <row r="3" spans="1:15" ht="27" hidden="1" customHeight="1" x14ac:dyDescent="0.2">
      <c r="A3" s="2"/>
      <c r="B3" s="76"/>
      <c r="C3" s="74"/>
      <c r="D3" s="77"/>
      <c r="E3" s="239"/>
      <c r="F3" s="240"/>
      <c r="G3" s="240"/>
      <c r="H3" s="240"/>
      <c r="I3" s="240"/>
      <c r="J3" s="241"/>
    </row>
    <row r="4" spans="1:15" ht="23.25" customHeight="1" x14ac:dyDescent="0.2">
      <c r="A4" s="2"/>
      <c r="B4" s="78"/>
      <c r="C4" s="79"/>
      <c r="D4" s="80"/>
      <c r="E4" s="220"/>
      <c r="F4" s="220"/>
      <c r="G4" s="220"/>
      <c r="H4" s="220"/>
      <c r="I4" s="220"/>
      <c r="J4" s="221"/>
    </row>
    <row r="5" spans="1:15" ht="24" customHeight="1" x14ac:dyDescent="0.2">
      <c r="A5" s="2"/>
      <c r="B5" s="31" t="s">
        <v>22</v>
      </c>
      <c r="D5" s="224" t="s">
        <v>45</v>
      </c>
      <c r="E5" s="225"/>
      <c r="F5" s="225"/>
      <c r="G5" s="225"/>
      <c r="H5" s="18" t="s">
        <v>41</v>
      </c>
      <c r="I5" s="82" t="s">
        <v>49</v>
      </c>
      <c r="J5" s="8"/>
    </row>
    <row r="6" spans="1:15" ht="15.75" customHeight="1" x14ac:dyDescent="0.2">
      <c r="A6" s="2"/>
      <c r="B6" s="28"/>
      <c r="C6" s="53"/>
      <c r="D6" s="226" t="s">
        <v>46</v>
      </c>
      <c r="E6" s="227"/>
      <c r="F6" s="227"/>
      <c r="G6" s="227"/>
      <c r="H6" s="18" t="s">
        <v>35</v>
      </c>
      <c r="I6" s="22"/>
      <c r="J6" s="8"/>
    </row>
    <row r="7" spans="1:15" ht="15.75" customHeight="1" x14ac:dyDescent="0.2">
      <c r="A7" s="2"/>
      <c r="B7" s="29"/>
      <c r="C7" s="54"/>
      <c r="D7" s="81" t="s">
        <v>48</v>
      </c>
      <c r="E7" s="228" t="s">
        <v>47</v>
      </c>
      <c r="F7" s="229"/>
      <c r="G7" s="229"/>
      <c r="H7" s="24"/>
      <c r="I7" s="23"/>
      <c r="J7" s="34"/>
    </row>
    <row r="8" spans="1:15" ht="24" hidden="1" customHeight="1" x14ac:dyDescent="0.2">
      <c r="A8" s="2"/>
      <c r="B8" s="31" t="s">
        <v>20</v>
      </c>
      <c r="D8" s="83" t="s">
        <v>50</v>
      </c>
      <c r="H8" s="18" t="s">
        <v>41</v>
      </c>
      <c r="I8" s="82" t="s">
        <v>54</v>
      </c>
      <c r="J8" s="8"/>
    </row>
    <row r="9" spans="1:15" ht="15.75" hidden="1" customHeight="1" x14ac:dyDescent="0.2">
      <c r="A9" s="2"/>
      <c r="B9" s="2"/>
      <c r="D9" s="83" t="s">
        <v>51</v>
      </c>
      <c r="H9" s="18" t="s">
        <v>35</v>
      </c>
      <c r="I9" s="82" t="s">
        <v>55</v>
      </c>
      <c r="J9" s="8"/>
    </row>
    <row r="10" spans="1:15" ht="15.75" hidden="1" customHeight="1" x14ac:dyDescent="0.2">
      <c r="A10" s="2"/>
      <c r="B10" s="35"/>
      <c r="C10" s="54"/>
      <c r="D10" s="81" t="s">
        <v>53</v>
      </c>
      <c r="E10" s="84" t="s">
        <v>52</v>
      </c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43" t="s">
        <v>42</v>
      </c>
      <c r="E11" s="243"/>
      <c r="F11" s="243"/>
      <c r="G11" s="243"/>
      <c r="H11" s="18" t="s">
        <v>41</v>
      </c>
      <c r="I11" s="86"/>
      <c r="J11" s="8"/>
    </row>
    <row r="12" spans="1:15" ht="15.75" customHeight="1" x14ac:dyDescent="0.2">
      <c r="A12" s="2"/>
      <c r="B12" s="28"/>
      <c r="C12" s="53"/>
      <c r="D12" s="219"/>
      <c r="E12" s="219"/>
      <c r="F12" s="219"/>
      <c r="G12" s="219"/>
      <c r="H12" s="18" t="s">
        <v>35</v>
      </c>
      <c r="I12" s="86"/>
      <c r="J12" s="8"/>
    </row>
    <row r="13" spans="1:15" ht="15.75" customHeight="1" x14ac:dyDescent="0.2">
      <c r="A13" s="2"/>
      <c r="B13" s="29"/>
      <c r="C13" s="54"/>
      <c r="D13" s="85"/>
      <c r="E13" s="222"/>
      <c r="F13" s="223"/>
      <c r="G13" s="223"/>
      <c r="H13" s="19"/>
      <c r="I13" s="23"/>
      <c r="J13" s="34"/>
    </row>
    <row r="14" spans="1:15" ht="24" customHeight="1" x14ac:dyDescent="0.2">
      <c r="A14" s="2"/>
      <c r="B14" s="43" t="s">
        <v>21</v>
      </c>
      <c r="C14" s="55"/>
      <c r="D14" s="56"/>
      <c r="E14" s="57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33</v>
      </c>
      <c r="C15" s="58"/>
      <c r="D15" s="52"/>
      <c r="E15" s="242"/>
      <c r="F15" s="242"/>
      <c r="G15" s="244"/>
      <c r="H15" s="244"/>
      <c r="I15" s="244" t="s">
        <v>30</v>
      </c>
      <c r="J15" s="245"/>
    </row>
    <row r="16" spans="1:15" ht="23.25" customHeight="1" x14ac:dyDescent="0.2">
      <c r="A16" s="140" t="s">
        <v>25</v>
      </c>
      <c r="B16" s="38" t="s">
        <v>25</v>
      </c>
      <c r="C16" s="59"/>
      <c r="D16" s="60"/>
      <c r="E16" s="208"/>
      <c r="F16" s="209"/>
      <c r="G16" s="208"/>
      <c r="H16" s="209"/>
      <c r="I16" s="208">
        <f>SUMIF(F67:F88,A16,I67:I88)+SUMIF(F67:F88,"PSU",I67:I88)</f>
        <v>0</v>
      </c>
      <c r="J16" s="210"/>
    </row>
    <row r="17" spans="1:10" ht="23.25" customHeight="1" x14ac:dyDescent="0.2">
      <c r="A17" s="140" t="s">
        <v>26</v>
      </c>
      <c r="B17" s="38" t="s">
        <v>26</v>
      </c>
      <c r="C17" s="59"/>
      <c r="D17" s="60"/>
      <c r="E17" s="208"/>
      <c r="F17" s="209"/>
      <c r="G17" s="208"/>
      <c r="H17" s="209"/>
      <c r="I17" s="208">
        <f>SUMIF(F67:F88,A17,I67:I88)</f>
        <v>0</v>
      </c>
      <c r="J17" s="210"/>
    </row>
    <row r="18" spans="1:10" ht="23.25" customHeight="1" x14ac:dyDescent="0.2">
      <c r="A18" s="140" t="s">
        <v>27</v>
      </c>
      <c r="B18" s="38" t="s">
        <v>27</v>
      </c>
      <c r="C18" s="59"/>
      <c r="D18" s="60"/>
      <c r="E18" s="208"/>
      <c r="F18" s="209"/>
      <c r="G18" s="208"/>
      <c r="H18" s="209"/>
      <c r="I18" s="208">
        <f>SUMIF(F67:F88,A18,I67:I88)</f>
        <v>0</v>
      </c>
      <c r="J18" s="210"/>
    </row>
    <row r="19" spans="1:10" ht="23.25" customHeight="1" x14ac:dyDescent="0.2">
      <c r="A19" s="140" t="s">
        <v>125</v>
      </c>
      <c r="B19" s="38" t="s">
        <v>28</v>
      </c>
      <c r="C19" s="59"/>
      <c r="D19" s="60"/>
      <c r="E19" s="208"/>
      <c r="F19" s="209"/>
      <c r="G19" s="208"/>
      <c r="H19" s="209"/>
      <c r="I19" s="208">
        <f>SUMIF(F67:F88,A19,I67:I88)</f>
        <v>0</v>
      </c>
      <c r="J19" s="210"/>
    </row>
    <row r="20" spans="1:10" ht="23.25" customHeight="1" x14ac:dyDescent="0.2">
      <c r="A20" s="140" t="s">
        <v>124</v>
      </c>
      <c r="B20" s="38" t="s">
        <v>29</v>
      </c>
      <c r="C20" s="59"/>
      <c r="D20" s="60"/>
      <c r="E20" s="208"/>
      <c r="F20" s="209"/>
      <c r="G20" s="208"/>
      <c r="H20" s="209"/>
      <c r="I20" s="208">
        <f>SUMIF(F67:F88,A20,I67:I88)</f>
        <v>0</v>
      </c>
      <c r="J20" s="210"/>
    </row>
    <row r="21" spans="1:10" ht="23.25" customHeight="1" x14ac:dyDescent="0.2">
      <c r="A21" s="2"/>
      <c r="B21" s="48" t="s">
        <v>30</v>
      </c>
      <c r="C21" s="61"/>
      <c r="D21" s="62"/>
      <c r="E21" s="211"/>
      <c r="F21" s="246"/>
      <c r="G21" s="211"/>
      <c r="H21" s="246"/>
      <c r="I21" s="211">
        <f>SUM(I16:J20)</f>
        <v>0</v>
      </c>
      <c r="J21" s="212"/>
    </row>
    <row r="22" spans="1:10" ht="33" customHeight="1" x14ac:dyDescent="0.2">
      <c r="A22" s="2"/>
      <c r="B22" s="42" t="s">
        <v>34</v>
      </c>
      <c r="C22" s="59"/>
      <c r="D22" s="60"/>
      <c r="E22" s="63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59"/>
      <c r="D23" s="60"/>
      <c r="E23" s="64">
        <v>15</v>
      </c>
      <c r="F23" s="39" t="s">
        <v>0</v>
      </c>
      <c r="G23" s="206">
        <f>ZakladDPHSniVypocet</f>
        <v>0</v>
      </c>
      <c r="H23" s="207"/>
      <c r="I23" s="207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59"/>
      <c r="D24" s="60"/>
      <c r="E24" s="64">
        <f>SazbaDPH1</f>
        <v>15</v>
      </c>
      <c r="F24" s="39" t="s">
        <v>0</v>
      </c>
      <c r="G24" s="204">
        <f>IF(A24&gt;50, ROUNDUP(A23, 0), ROUNDDOWN(A23, 0))</f>
        <v>0</v>
      </c>
      <c r="H24" s="205"/>
      <c r="I24" s="205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59"/>
      <c r="D25" s="60"/>
      <c r="E25" s="64">
        <v>21</v>
      </c>
      <c r="F25" s="39" t="s">
        <v>0</v>
      </c>
      <c r="G25" s="206">
        <f>ZakladDPHZaklVypocet</f>
        <v>0</v>
      </c>
      <c r="H25" s="207"/>
      <c r="I25" s="207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5"/>
      <c r="D26" s="52"/>
      <c r="E26" s="66">
        <f>SazbaDPH2</f>
        <v>21</v>
      </c>
      <c r="F26" s="30" t="s">
        <v>0</v>
      </c>
      <c r="G26" s="233">
        <f>IF(A26&gt;50, ROUNDUP(A25, 0), ROUNDDOWN(A25, 0))</f>
        <v>0</v>
      </c>
      <c r="H26" s="234"/>
      <c r="I26" s="234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67"/>
      <c r="D27" s="68"/>
      <c r="E27" s="67"/>
      <c r="F27" s="16"/>
      <c r="G27" s="235">
        <f>CenaCelkem-(ZakladDPHSni+DPHSni+ZakladDPHZakl+DPHZakl)</f>
        <v>0</v>
      </c>
      <c r="H27" s="235"/>
      <c r="I27" s="235"/>
      <c r="J27" s="41" t="str">
        <f t="shared" si="0"/>
        <v>CZK</v>
      </c>
    </row>
    <row r="28" spans="1:10" ht="27.75" hidden="1" customHeight="1" thickBot="1" x14ac:dyDescent="0.25">
      <c r="A28" s="2"/>
      <c r="B28" s="113" t="s">
        <v>24</v>
      </c>
      <c r="C28" s="114"/>
      <c r="D28" s="114"/>
      <c r="E28" s="115"/>
      <c r="F28" s="116"/>
      <c r="G28" s="214">
        <f>ZakladDPHSniVypocet+ZakladDPHZaklVypocet</f>
        <v>0</v>
      </c>
      <c r="H28" s="214"/>
      <c r="I28" s="214"/>
      <c r="J28" s="117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3" t="s">
        <v>36</v>
      </c>
      <c r="C29" s="118"/>
      <c r="D29" s="118"/>
      <c r="E29" s="118"/>
      <c r="F29" s="119"/>
      <c r="G29" s="213">
        <f>IF(A29&gt;50, ROUNDUP(A27, 0), ROUNDDOWN(A27, 0))</f>
        <v>0</v>
      </c>
      <c r="H29" s="213"/>
      <c r="I29" s="213"/>
      <c r="J29" s="120" t="s">
        <v>74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9" t="s">
        <v>11</v>
      </c>
      <c r="D32" s="70"/>
      <c r="E32" s="70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1"/>
      <c r="D34" s="215" t="s">
        <v>42</v>
      </c>
      <c r="E34" s="216"/>
      <c r="G34" s="217"/>
      <c r="H34" s="218"/>
      <c r="I34" s="218"/>
      <c r="J34" s="25"/>
    </row>
    <row r="35" spans="1:10" ht="12.75" customHeight="1" x14ac:dyDescent="0.2">
      <c r="A35" s="2"/>
      <c r="B35" s="2"/>
      <c r="D35" s="203" t="s">
        <v>2</v>
      </c>
      <c r="E35" s="203"/>
      <c r="H35" s="10" t="s">
        <v>3</v>
      </c>
      <c r="J35" s="9"/>
    </row>
    <row r="36" spans="1:10" ht="13.5" customHeight="1" thickBot="1" x14ac:dyDescent="0.25">
      <c r="A36" s="11"/>
      <c r="B36" s="11"/>
      <c r="C36" s="72"/>
      <c r="D36" s="72"/>
      <c r="E36" s="72"/>
      <c r="F36" s="12"/>
      <c r="G36" s="12"/>
      <c r="H36" s="12"/>
      <c r="I36" s="12"/>
      <c r="J36" s="13"/>
    </row>
    <row r="37" spans="1:10" ht="27" customHeight="1" x14ac:dyDescent="0.2">
      <c r="B37" s="90" t="s">
        <v>16</v>
      </c>
      <c r="C37" s="91"/>
      <c r="D37" s="91"/>
      <c r="E37" s="91"/>
      <c r="F37" s="92"/>
      <c r="G37" s="92"/>
      <c r="H37" s="92"/>
      <c r="I37" s="92"/>
      <c r="J37" s="93"/>
    </row>
    <row r="38" spans="1:10" ht="25.5" customHeight="1" x14ac:dyDescent="0.2">
      <c r="A38" s="89" t="s">
        <v>38</v>
      </c>
      <c r="B38" s="94" t="s">
        <v>17</v>
      </c>
      <c r="C38" s="95" t="s">
        <v>5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18</v>
      </c>
      <c r="I38" s="97" t="s">
        <v>1</v>
      </c>
      <c r="J38" s="98" t="s">
        <v>0</v>
      </c>
    </row>
    <row r="39" spans="1:10" ht="25.5" hidden="1" customHeight="1" x14ac:dyDescent="0.2">
      <c r="A39" s="89">
        <v>1</v>
      </c>
      <c r="B39" s="99" t="s">
        <v>56</v>
      </c>
      <c r="C39" s="201"/>
      <c r="D39" s="201"/>
      <c r="E39" s="201"/>
      <c r="F39" s="100">
        <f>'SO 01 0010 Pol'!AE24+'SO 02 0010 Pol'!AE87+'SO 04 0010 Pol'!AE156+'SO 05 0010 Pol'!AE114+'SO 06 0010 Pol'!AE12+'SO 07 0010 Pol'!AE14+'VO 0010 Pol'!AE38</f>
        <v>0</v>
      </c>
      <c r="G39" s="101">
        <f>'SO 01 0010 Pol'!AF24+'SO 02 0010 Pol'!AF87+'SO 04 0010 Pol'!AF156+'SO 05 0010 Pol'!AF114+'SO 06 0010 Pol'!AF12+'SO 07 0010 Pol'!AF14+'VO 0010 Pol'!AF38</f>
        <v>0</v>
      </c>
      <c r="H39" s="102">
        <f t="shared" ref="H39:H53" si="1">(F39*SazbaDPH1/100)+(G39*SazbaDPH2/100)</f>
        <v>0</v>
      </c>
      <c r="I39" s="102">
        <f t="shared" ref="I39:I53" si="2">F39+G39+H39</f>
        <v>0</v>
      </c>
      <c r="J39" s="103" t="str">
        <f t="shared" ref="J39:J53" si="3">IF(CenaCelkemVypocet=0,"",I39/CenaCelkemVypocet*100)</f>
        <v/>
      </c>
    </row>
    <row r="40" spans="1:10" ht="25.5" customHeight="1" x14ac:dyDescent="0.2">
      <c r="A40" s="89">
        <v>2</v>
      </c>
      <c r="B40" s="104" t="s">
        <v>57</v>
      </c>
      <c r="C40" s="202" t="s">
        <v>58</v>
      </c>
      <c r="D40" s="202"/>
      <c r="E40" s="202"/>
      <c r="F40" s="105">
        <f>'SO 01 0010 Pol'!AE24</f>
        <v>0</v>
      </c>
      <c r="G40" s="106">
        <f>'SO 01 0010 Pol'!AF24</f>
        <v>0</v>
      </c>
      <c r="H40" s="106">
        <f t="shared" si="1"/>
        <v>0</v>
      </c>
      <c r="I40" s="106">
        <f t="shared" si="2"/>
        <v>0</v>
      </c>
      <c r="J40" s="107" t="str">
        <f t="shared" si="3"/>
        <v/>
      </c>
    </row>
    <row r="41" spans="1:10" ht="25.5" customHeight="1" x14ac:dyDescent="0.2">
      <c r="A41" s="89">
        <v>3</v>
      </c>
      <c r="B41" s="108" t="s">
        <v>59</v>
      </c>
      <c r="C41" s="201" t="s">
        <v>60</v>
      </c>
      <c r="D41" s="201"/>
      <c r="E41" s="201"/>
      <c r="F41" s="109">
        <f>'SO 01 0010 Pol'!AE24</f>
        <v>0</v>
      </c>
      <c r="G41" s="102">
        <f>'SO 01 0010 Pol'!AF24</f>
        <v>0</v>
      </c>
      <c r="H41" s="102">
        <f t="shared" si="1"/>
        <v>0</v>
      </c>
      <c r="I41" s="102">
        <f t="shared" si="2"/>
        <v>0</v>
      </c>
      <c r="J41" s="103" t="str">
        <f t="shared" si="3"/>
        <v/>
      </c>
    </row>
    <row r="42" spans="1:10" ht="25.5" customHeight="1" x14ac:dyDescent="0.2">
      <c r="A42" s="89">
        <v>2</v>
      </c>
      <c r="B42" s="104" t="s">
        <v>61</v>
      </c>
      <c r="C42" s="202" t="s">
        <v>62</v>
      </c>
      <c r="D42" s="202"/>
      <c r="E42" s="202"/>
      <c r="F42" s="105">
        <f>'SO 02 0010 Pol'!AE87</f>
        <v>0</v>
      </c>
      <c r="G42" s="106">
        <f>'SO 02 0010 Pol'!AF87</f>
        <v>0</v>
      </c>
      <c r="H42" s="106">
        <f t="shared" si="1"/>
        <v>0</v>
      </c>
      <c r="I42" s="106">
        <f t="shared" si="2"/>
        <v>0</v>
      </c>
      <c r="J42" s="107" t="str">
        <f t="shared" si="3"/>
        <v/>
      </c>
    </row>
    <row r="43" spans="1:10" ht="25.5" customHeight="1" x14ac:dyDescent="0.2">
      <c r="A43" s="89">
        <v>3</v>
      </c>
      <c r="B43" s="108" t="s">
        <v>59</v>
      </c>
      <c r="C43" s="201" t="s">
        <v>60</v>
      </c>
      <c r="D43" s="201"/>
      <c r="E43" s="201"/>
      <c r="F43" s="109">
        <f>'SO 02 0010 Pol'!AE87</f>
        <v>0</v>
      </c>
      <c r="G43" s="102">
        <f>'SO 02 0010 Pol'!AF87</f>
        <v>0</v>
      </c>
      <c r="H43" s="102">
        <f t="shared" si="1"/>
        <v>0</v>
      </c>
      <c r="I43" s="102">
        <f t="shared" si="2"/>
        <v>0</v>
      </c>
      <c r="J43" s="103" t="str">
        <f t="shared" si="3"/>
        <v/>
      </c>
    </row>
    <row r="44" spans="1:10" ht="25.5" customHeight="1" x14ac:dyDescent="0.2">
      <c r="A44" s="89">
        <v>2</v>
      </c>
      <c r="B44" s="104" t="s">
        <v>63</v>
      </c>
      <c r="C44" s="202" t="s">
        <v>64</v>
      </c>
      <c r="D44" s="202"/>
      <c r="E44" s="202"/>
      <c r="F44" s="105">
        <f>'SO 04 0010 Pol'!AE156</f>
        <v>0</v>
      </c>
      <c r="G44" s="106">
        <f>'SO 04 0010 Pol'!AF156</f>
        <v>0</v>
      </c>
      <c r="H44" s="106">
        <f t="shared" si="1"/>
        <v>0</v>
      </c>
      <c r="I44" s="106">
        <f t="shared" si="2"/>
        <v>0</v>
      </c>
      <c r="J44" s="107" t="str">
        <f t="shared" si="3"/>
        <v/>
      </c>
    </row>
    <row r="45" spans="1:10" ht="25.5" customHeight="1" x14ac:dyDescent="0.2">
      <c r="A45" s="89">
        <v>3</v>
      </c>
      <c r="B45" s="108" t="s">
        <v>59</v>
      </c>
      <c r="C45" s="201" t="s">
        <v>60</v>
      </c>
      <c r="D45" s="201"/>
      <c r="E45" s="201"/>
      <c r="F45" s="109">
        <f>'SO 04 0010 Pol'!AE156</f>
        <v>0</v>
      </c>
      <c r="G45" s="102">
        <f>'SO 04 0010 Pol'!AF156</f>
        <v>0</v>
      </c>
      <c r="H45" s="102">
        <f t="shared" si="1"/>
        <v>0</v>
      </c>
      <c r="I45" s="102">
        <f t="shared" si="2"/>
        <v>0</v>
      </c>
      <c r="J45" s="103" t="str">
        <f t="shared" si="3"/>
        <v/>
      </c>
    </row>
    <row r="46" spans="1:10" ht="25.5" customHeight="1" x14ac:dyDescent="0.2">
      <c r="A46" s="89">
        <v>2</v>
      </c>
      <c r="B46" s="104" t="s">
        <v>65</v>
      </c>
      <c r="C46" s="202" t="s">
        <v>66</v>
      </c>
      <c r="D46" s="202"/>
      <c r="E46" s="202"/>
      <c r="F46" s="105">
        <f>'SO 05 0010 Pol'!AE114</f>
        <v>0</v>
      </c>
      <c r="G46" s="106">
        <f>'SO 05 0010 Pol'!AF114</f>
        <v>0</v>
      </c>
      <c r="H46" s="106">
        <f t="shared" si="1"/>
        <v>0</v>
      </c>
      <c r="I46" s="106">
        <f t="shared" si="2"/>
        <v>0</v>
      </c>
      <c r="J46" s="107" t="str">
        <f t="shared" si="3"/>
        <v/>
      </c>
    </row>
    <row r="47" spans="1:10" ht="25.5" customHeight="1" x14ac:dyDescent="0.2">
      <c r="A47" s="89">
        <v>3</v>
      </c>
      <c r="B47" s="108" t="s">
        <v>59</v>
      </c>
      <c r="C47" s="201" t="s">
        <v>60</v>
      </c>
      <c r="D47" s="201"/>
      <c r="E47" s="201"/>
      <c r="F47" s="109">
        <f>'SO 05 0010 Pol'!AE114</f>
        <v>0</v>
      </c>
      <c r="G47" s="102">
        <f>'SO 05 0010 Pol'!AF114</f>
        <v>0</v>
      </c>
      <c r="H47" s="102">
        <f t="shared" si="1"/>
        <v>0</v>
      </c>
      <c r="I47" s="102">
        <f t="shared" si="2"/>
        <v>0</v>
      </c>
      <c r="J47" s="103" t="str">
        <f t="shared" si="3"/>
        <v/>
      </c>
    </row>
    <row r="48" spans="1:10" ht="25.5" customHeight="1" x14ac:dyDescent="0.2">
      <c r="A48" s="89">
        <v>2</v>
      </c>
      <c r="B48" s="104" t="s">
        <v>67</v>
      </c>
      <c r="C48" s="202" t="s">
        <v>68</v>
      </c>
      <c r="D48" s="202"/>
      <c r="E48" s="202"/>
      <c r="F48" s="105">
        <f>'SO 06 0010 Pol'!AE12</f>
        <v>0</v>
      </c>
      <c r="G48" s="106">
        <f>'SO 06 0010 Pol'!AF12</f>
        <v>0</v>
      </c>
      <c r="H48" s="106">
        <f t="shared" si="1"/>
        <v>0</v>
      </c>
      <c r="I48" s="106">
        <f t="shared" si="2"/>
        <v>0</v>
      </c>
      <c r="J48" s="107" t="str">
        <f t="shared" si="3"/>
        <v/>
      </c>
    </row>
    <row r="49" spans="1:52" ht="25.5" customHeight="1" x14ac:dyDescent="0.2">
      <c r="A49" s="89">
        <v>3</v>
      </c>
      <c r="B49" s="108" t="s">
        <v>59</v>
      </c>
      <c r="C49" s="201" t="s">
        <v>60</v>
      </c>
      <c r="D49" s="201"/>
      <c r="E49" s="201"/>
      <c r="F49" s="109">
        <f>'SO 06 0010 Pol'!AE12</f>
        <v>0</v>
      </c>
      <c r="G49" s="102">
        <f>'SO 06 0010 Pol'!AF12</f>
        <v>0</v>
      </c>
      <c r="H49" s="102">
        <f t="shared" si="1"/>
        <v>0</v>
      </c>
      <c r="I49" s="102">
        <f t="shared" si="2"/>
        <v>0</v>
      </c>
      <c r="J49" s="103" t="str">
        <f t="shared" si="3"/>
        <v/>
      </c>
    </row>
    <row r="50" spans="1:52" ht="25.5" customHeight="1" x14ac:dyDescent="0.2">
      <c r="A50" s="89">
        <v>2</v>
      </c>
      <c r="B50" s="104" t="s">
        <v>69</v>
      </c>
      <c r="C50" s="202" t="s">
        <v>70</v>
      </c>
      <c r="D50" s="202"/>
      <c r="E50" s="202"/>
      <c r="F50" s="105">
        <f>'SO 07 0010 Pol'!AE14</f>
        <v>0</v>
      </c>
      <c r="G50" s="106">
        <f>'SO 07 0010 Pol'!AF14</f>
        <v>0</v>
      </c>
      <c r="H50" s="106">
        <f t="shared" si="1"/>
        <v>0</v>
      </c>
      <c r="I50" s="106">
        <f t="shared" si="2"/>
        <v>0</v>
      </c>
      <c r="J50" s="107" t="str">
        <f t="shared" si="3"/>
        <v/>
      </c>
    </row>
    <row r="51" spans="1:52" ht="25.5" customHeight="1" x14ac:dyDescent="0.2">
      <c r="A51" s="89">
        <v>3</v>
      </c>
      <c r="B51" s="108" t="s">
        <v>59</v>
      </c>
      <c r="C51" s="201" t="s">
        <v>60</v>
      </c>
      <c r="D51" s="201"/>
      <c r="E51" s="201"/>
      <c r="F51" s="109">
        <f>'SO 07 0010 Pol'!AE14</f>
        <v>0</v>
      </c>
      <c r="G51" s="102">
        <f>'SO 07 0010 Pol'!AF14</f>
        <v>0</v>
      </c>
      <c r="H51" s="102">
        <f t="shared" si="1"/>
        <v>0</v>
      </c>
      <c r="I51" s="102">
        <f t="shared" si="2"/>
        <v>0</v>
      </c>
      <c r="J51" s="103" t="str">
        <f t="shared" si="3"/>
        <v/>
      </c>
    </row>
    <row r="52" spans="1:52" ht="25.5" customHeight="1" x14ac:dyDescent="0.2">
      <c r="A52" s="89">
        <v>2</v>
      </c>
      <c r="B52" s="104" t="s">
        <v>71</v>
      </c>
      <c r="C52" s="202" t="s">
        <v>72</v>
      </c>
      <c r="D52" s="202"/>
      <c r="E52" s="202"/>
      <c r="F52" s="105">
        <f>'VO 0010 Pol'!AE38</f>
        <v>0</v>
      </c>
      <c r="G52" s="106">
        <f>'VO 0010 Pol'!AF38</f>
        <v>0</v>
      </c>
      <c r="H52" s="106">
        <f t="shared" si="1"/>
        <v>0</v>
      </c>
      <c r="I52" s="106">
        <f t="shared" si="2"/>
        <v>0</v>
      </c>
      <c r="J52" s="107" t="str">
        <f t="shared" si="3"/>
        <v/>
      </c>
    </row>
    <row r="53" spans="1:52" ht="25.5" customHeight="1" x14ac:dyDescent="0.2">
      <c r="A53" s="89">
        <v>3</v>
      </c>
      <c r="B53" s="108" t="s">
        <v>59</v>
      </c>
      <c r="C53" s="201" t="s">
        <v>60</v>
      </c>
      <c r="D53" s="201"/>
      <c r="E53" s="201"/>
      <c r="F53" s="109">
        <f>'VO 0010 Pol'!AE38</f>
        <v>0</v>
      </c>
      <c r="G53" s="102">
        <f>'VO 0010 Pol'!AF38</f>
        <v>0</v>
      </c>
      <c r="H53" s="102">
        <f t="shared" si="1"/>
        <v>0</v>
      </c>
      <c r="I53" s="102">
        <f t="shared" si="2"/>
        <v>0</v>
      </c>
      <c r="J53" s="103" t="str">
        <f t="shared" si="3"/>
        <v/>
      </c>
    </row>
    <row r="54" spans="1:52" ht="25.5" customHeight="1" x14ac:dyDescent="0.2">
      <c r="A54" s="89"/>
      <c r="B54" s="197" t="s">
        <v>73</v>
      </c>
      <c r="C54" s="198"/>
      <c r="D54" s="198"/>
      <c r="E54" s="199"/>
      <c r="F54" s="110">
        <f>SUMIF(A39:A53,"=1",F39:F53)</f>
        <v>0</v>
      </c>
      <c r="G54" s="111">
        <f>SUMIF(A39:A53,"=1",G39:G53)</f>
        <v>0</v>
      </c>
      <c r="H54" s="111">
        <f>SUMIF(A39:A53,"=1",H39:H53)</f>
        <v>0</v>
      </c>
      <c r="I54" s="111">
        <f>SUMIF(A39:A53,"=1",I39:I53)</f>
        <v>0</v>
      </c>
      <c r="J54" s="112">
        <f>SUMIF(A39:A53,"=1",J39:J53)</f>
        <v>0</v>
      </c>
    </row>
    <row r="56" spans="1:52" ht="38.25" x14ac:dyDescent="0.2">
      <c r="A56" t="s">
        <v>75</v>
      </c>
      <c r="B56" s="200" t="s">
        <v>76</v>
      </c>
      <c r="C56" s="200"/>
      <c r="D56" s="200"/>
      <c r="E56" s="200"/>
      <c r="F56" s="200"/>
      <c r="G56" s="200"/>
      <c r="H56" s="200"/>
      <c r="I56" s="200"/>
      <c r="J56" s="200"/>
      <c r="AZ56" s="121" t="str">
        <f>B56</f>
        <v>Soupis prací je sestaven za využití položek  Cenová soustava  RTS  a.s. Brno  a  technických podmínek  položek Cenové soustavy RTS , které nejsou uvedeny v soupisu prací .Technické  podmínky (tzv. úvodní části katalogů) jsou neomezeně dálkově k dispozici na  www.cenovasoustava.cz</v>
      </c>
    </row>
    <row r="57" spans="1:52" x14ac:dyDescent="0.2">
      <c r="B57" s="200" t="s">
        <v>77</v>
      </c>
      <c r="C57" s="200"/>
      <c r="D57" s="200"/>
      <c r="E57" s="200"/>
      <c r="F57" s="200"/>
      <c r="G57" s="200"/>
      <c r="H57" s="200"/>
      <c r="I57" s="200"/>
      <c r="J57" s="200"/>
      <c r="AZ57" s="121" t="str">
        <f>B57</f>
        <v>Rozpočet je zpracován  v cenové úrovni 2019/II.</v>
      </c>
    </row>
    <row r="59" spans="1:52" ht="38.25" x14ac:dyDescent="0.2">
      <c r="B59" s="200" t="s">
        <v>78</v>
      </c>
      <c r="C59" s="200"/>
      <c r="D59" s="200"/>
      <c r="E59" s="200"/>
      <c r="F59" s="200"/>
      <c r="G59" s="200"/>
      <c r="H59" s="200"/>
      <c r="I59" s="200"/>
      <c r="J59" s="200"/>
      <c r="AZ59" s="121" t="str">
        <f>B59</f>
        <v>Položky soupisu stavebních prací ,které nejsou součástí ceníků RTS ,jsou kalkulovány podle běžných cen na trhu a jedná se o položky   dřívě označované jako " R-položky".V soupisu  stav.prací ,dod.a služeb jsou značeny jako VLASTNÍ a číselný kod položky má na konci IK.</v>
      </c>
    </row>
    <row r="61" spans="1:52" ht="63.75" x14ac:dyDescent="0.2">
      <c r="B61" s="200" t="s">
        <v>79</v>
      </c>
      <c r="C61" s="200"/>
      <c r="D61" s="200"/>
      <c r="E61" s="200"/>
      <c r="F61" s="200"/>
      <c r="G61" s="200"/>
      <c r="H61" s="200"/>
      <c r="I61" s="200"/>
      <c r="J61" s="200"/>
      <c r="AZ61" s="121" t="str">
        <f>B61</f>
        <v>Pokud jsou v technické specifikaci rts obsaženy požadavky nebo odkazy na jednotlivá obchodní jména ,zvláštní označení podniku, zvláštní označení výrobků,výkonů a nebo obchodních materiálů,která platí pro určitý podnik nebo organizační jednotku za příznačné, popř. patenty a užitné vzory,jsou uvedeny pouze pro upřesnění a přiblížení technických parametrů a zadavatel umožňuje použití i kvalitativně a technicky obdobné řešení.</v>
      </c>
    </row>
    <row r="64" spans="1:52" ht="15.75" x14ac:dyDescent="0.25">
      <c r="B64" s="122" t="s">
        <v>80</v>
      </c>
    </row>
    <row r="66" spans="1:10" ht="25.5" customHeight="1" x14ac:dyDescent="0.2">
      <c r="A66" s="124"/>
      <c r="B66" s="127" t="s">
        <v>17</v>
      </c>
      <c r="C66" s="127" t="s">
        <v>5</v>
      </c>
      <c r="D66" s="128"/>
      <c r="E66" s="128"/>
      <c r="F66" s="129" t="s">
        <v>81</v>
      </c>
      <c r="G66" s="129"/>
      <c r="H66" s="129"/>
      <c r="I66" s="129" t="s">
        <v>30</v>
      </c>
      <c r="J66" s="129" t="s">
        <v>0</v>
      </c>
    </row>
    <row r="67" spans="1:10" ht="36.75" customHeight="1" x14ac:dyDescent="0.2">
      <c r="A67" s="125"/>
      <c r="B67" s="130" t="s">
        <v>82</v>
      </c>
      <c r="C67" s="195" t="s">
        <v>83</v>
      </c>
      <c r="D67" s="196"/>
      <c r="E67" s="196"/>
      <c r="F67" s="136" t="s">
        <v>25</v>
      </c>
      <c r="G67" s="137"/>
      <c r="H67" s="137"/>
      <c r="I67" s="137">
        <f>'SO 02 0010 Pol'!G8+'SO 04 0010 Pol'!G8+'SO 05 0010 Pol'!G8</f>
        <v>0</v>
      </c>
      <c r="J67" s="134" t="str">
        <f>IF(I89=0,"",I67/I89*100)</f>
        <v/>
      </c>
    </row>
    <row r="68" spans="1:10" ht="36.75" customHeight="1" x14ac:dyDescent="0.2">
      <c r="A68" s="125"/>
      <c r="B68" s="130" t="s">
        <v>84</v>
      </c>
      <c r="C68" s="195" t="s">
        <v>85</v>
      </c>
      <c r="D68" s="196"/>
      <c r="E68" s="196"/>
      <c r="F68" s="136" t="s">
        <v>25</v>
      </c>
      <c r="G68" s="137"/>
      <c r="H68" s="137"/>
      <c r="I68" s="137">
        <f>'SO 02 0010 Pol'!G17+'SO 05 0010 Pol'!G39</f>
        <v>0</v>
      </c>
      <c r="J68" s="134" t="str">
        <f>IF(I89=0,"",I68/I89*100)</f>
        <v/>
      </c>
    </row>
    <row r="69" spans="1:10" ht="36.75" customHeight="1" x14ac:dyDescent="0.2">
      <c r="A69" s="125"/>
      <c r="B69" s="130" t="s">
        <v>86</v>
      </c>
      <c r="C69" s="195" t="s">
        <v>87</v>
      </c>
      <c r="D69" s="196"/>
      <c r="E69" s="196"/>
      <c r="F69" s="136" t="s">
        <v>25</v>
      </c>
      <c r="G69" s="137"/>
      <c r="H69" s="137"/>
      <c r="I69" s="137">
        <f>'SO 04 0010 Pol'!G90</f>
        <v>0</v>
      </c>
      <c r="J69" s="134" t="str">
        <f>IF(I89=0,"",I69/I89*100)</f>
        <v/>
      </c>
    </row>
    <row r="70" spans="1:10" ht="36.75" customHeight="1" x14ac:dyDescent="0.2">
      <c r="A70" s="125"/>
      <c r="B70" s="130" t="s">
        <v>88</v>
      </c>
      <c r="C70" s="195" t="s">
        <v>89</v>
      </c>
      <c r="D70" s="196"/>
      <c r="E70" s="196"/>
      <c r="F70" s="136" t="s">
        <v>25</v>
      </c>
      <c r="G70" s="137"/>
      <c r="H70" s="137"/>
      <c r="I70" s="137">
        <f>'SO 01 0010 Pol'!G8+'SO 05 0010 Pol'!G64</f>
        <v>0</v>
      </c>
      <c r="J70" s="134" t="str">
        <f>IF(I89=0,"",I70/I89*100)</f>
        <v/>
      </c>
    </row>
    <row r="71" spans="1:10" ht="36.75" customHeight="1" x14ac:dyDescent="0.2">
      <c r="A71" s="125"/>
      <c r="B71" s="130" t="s">
        <v>90</v>
      </c>
      <c r="C71" s="195" t="s">
        <v>91</v>
      </c>
      <c r="D71" s="196"/>
      <c r="E71" s="196"/>
      <c r="F71" s="136" t="s">
        <v>25</v>
      </c>
      <c r="G71" s="137"/>
      <c r="H71" s="137"/>
      <c r="I71" s="137">
        <f>'SO 04 0010 Pol'!G101+'SO 05 0010 Pol'!G77</f>
        <v>0</v>
      </c>
      <c r="J71" s="134" t="str">
        <f>IF(I89=0,"",I71/I89*100)</f>
        <v/>
      </c>
    </row>
    <row r="72" spans="1:10" ht="36.75" customHeight="1" x14ac:dyDescent="0.2">
      <c r="A72" s="125"/>
      <c r="B72" s="130" t="s">
        <v>92</v>
      </c>
      <c r="C72" s="195" t="s">
        <v>93</v>
      </c>
      <c r="D72" s="196"/>
      <c r="E72" s="196"/>
      <c r="F72" s="136" t="s">
        <v>25</v>
      </c>
      <c r="G72" s="137"/>
      <c r="H72" s="137"/>
      <c r="I72" s="137">
        <f>'SO 04 0010 Pol'!G104</f>
        <v>0</v>
      </c>
      <c r="J72" s="134" t="str">
        <f>IF(I89=0,"",I72/I89*100)</f>
        <v/>
      </c>
    </row>
    <row r="73" spans="1:10" ht="36.75" customHeight="1" x14ac:dyDescent="0.2">
      <c r="A73" s="125"/>
      <c r="B73" s="130" t="s">
        <v>94</v>
      </c>
      <c r="C73" s="195" t="s">
        <v>95</v>
      </c>
      <c r="D73" s="196"/>
      <c r="E73" s="196"/>
      <c r="F73" s="136" t="s">
        <v>25</v>
      </c>
      <c r="G73" s="137"/>
      <c r="H73" s="137"/>
      <c r="I73" s="137">
        <f>'SO 06 0010 Pol'!G8</f>
        <v>0</v>
      </c>
      <c r="J73" s="134" t="str">
        <f>IF(I89=0,"",I73/I89*100)</f>
        <v/>
      </c>
    </row>
    <row r="74" spans="1:10" ht="36.75" customHeight="1" x14ac:dyDescent="0.2">
      <c r="A74" s="125"/>
      <c r="B74" s="130" t="s">
        <v>96</v>
      </c>
      <c r="C74" s="195" t="s">
        <v>97</v>
      </c>
      <c r="D74" s="196"/>
      <c r="E74" s="196"/>
      <c r="F74" s="136" t="s">
        <v>25</v>
      </c>
      <c r="G74" s="137"/>
      <c r="H74" s="137"/>
      <c r="I74" s="137">
        <f>'SO 04 0010 Pol'!G135</f>
        <v>0</v>
      </c>
      <c r="J74" s="134" t="str">
        <f>IF(I89=0,"",I74/I89*100)</f>
        <v/>
      </c>
    </row>
    <row r="75" spans="1:10" ht="36.75" customHeight="1" x14ac:dyDescent="0.2">
      <c r="A75" s="125"/>
      <c r="B75" s="130" t="s">
        <v>98</v>
      </c>
      <c r="C75" s="195" t="s">
        <v>99</v>
      </c>
      <c r="D75" s="196"/>
      <c r="E75" s="196"/>
      <c r="F75" s="136" t="s">
        <v>25</v>
      </c>
      <c r="G75" s="137"/>
      <c r="H75" s="137"/>
      <c r="I75" s="137">
        <f>'SO 04 0010 Pol'!G142</f>
        <v>0</v>
      </c>
      <c r="J75" s="134" t="str">
        <f>IF(I89=0,"",I75/I89*100)</f>
        <v/>
      </c>
    </row>
    <row r="76" spans="1:10" ht="36.75" customHeight="1" x14ac:dyDescent="0.2">
      <c r="A76" s="125"/>
      <c r="B76" s="130" t="s">
        <v>100</v>
      </c>
      <c r="C76" s="195" t="s">
        <v>101</v>
      </c>
      <c r="D76" s="196"/>
      <c r="E76" s="196"/>
      <c r="F76" s="136" t="s">
        <v>25</v>
      </c>
      <c r="G76" s="137"/>
      <c r="H76" s="137"/>
      <c r="I76" s="137">
        <f>'SO 01 0010 Pol'!G15+'SO 02 0010 Pol'!G20</f>
        <v>0</v>
      </c>
      <c r="J76" s="134" t="str">
        <f>IF(I89=0,"",I76/I89*100)</f>
        <v/>
      </c>
    </row>
    <row r="77" spans="1:10" ht="36.75" customHeight="1" x14ac:dyDescent="0.2">
      <c r="A77" s="125"/>
      <c r="B77" s="130" t="s">
        <v>100</v>
      </c>
      <c r="C77" s="195" t="s">
        <v>102</v>
      </c>
      <c r="D77" s="196"/>
      <c r="E77" s="196"/>
      <c r="F77" s="136" t="s">
        <v>25</v>
      </c>
      <c r="G77" s="137"/>
      <c r="H77" s="137"/>
      <c r="I77" s="137">
        <f>'VO 0010 Pol'!G8</f>
        <v>0</v>
      </c>
      <c r="J77" s="134" t="str">
        <f>IF(I89=0,"",I77/I89*100)</f>
        <v/>
      </c>
    </row>
    <row r="78" spans="1:10" ht="36.75" customHeight="1" x14ac:dyDescent="0.2">
      <c r="A78" s="125"/>
      <c r="B78" s="130" t="s">
        <v>103</v>
      </c>
      <c r="C78" s="195" t="s">
        <v>104</v>
      </c>
      <c r="D78" s="196"/>
      <c r="E78" s="196"/>
      <c r="F78" s="136" t="s">
        <v>25</v>
      </c>
      <c r="G78" s="137"/>
      <c r="H78" s="137"/>
      <c r="I78" s="137">
        <f>'SO 05 0010 Pol'!G81</f>
        <v>0</v>
      </c>
      <c r="J78" s="134" t="str">
        <f>IF(I89=0,"",I78/I89*100)</f>
        <v/>
      </c>
    </row>
    <row r="79" spans="1:10" ht="36.75" customHeight="1" x14ac:dyDescent="0.2">
      <c r="A79" s="125"/>
      <c r="B79" s="130" t="s">
        <v>105</v>
      </c>
      <c r="C79" s="195" t="s">
        <v>106</v>
      </c>
      <c r="D79" s="196"/>
      <c r="E79" s="196"/>
      <c r="F79" s="136" t="s">
        <v>25</v>
      </c>
      <c r="G79" s="137"/>
      <c r="H79" s="137"/>
      <c r="I79" s="137">
        <f>'SO 02 0010 Pol'!G33+'SO 04 0010 Pol'!G153+'SO 05 0010 Pol'!G84</f>
        <v>0</v>
      </c>
      <c r="J79" s="134" t="str">
        <f>IF(I89=0,"",I79/I89*100)</f>
        <v/>
      </c>
    </row>
    <row r="80" spans="1:10" ht="36.75" customHeight="1" x14ac:dyDescent="0.2">
      <c r="A80" s="125"/>
      <c r="B80" s="130" t="s">
        <v>107</v>
      </c>
      <c r="C80" s="195" t="s">
        <v>108</v>
      </c>
      <c r="D80" s="196"/>
      <c r="E80" s="196"/>
      <c r="F80" s="136" t="s">
        <v>26</v>
      </c>
      <c r="G80" s="137"/>
      <c r="H80" s="137"/>
      <c r="I80" s="137">
        <f>'SO 01 0010 Pol'!G20</f>
        <v>0</v>
      </c>
      <c r="J80" s="134" t="str">
        <f>IF(I89=0,"",I80/I89*100)</f>
        <v/>
      </c>
    </row>
    <row r="81" spans="1:10" ht="36.75" customHeight="1" x14ac:dyDescent="0.2">
      <c r="A81" s="125"/>
      <c r="B81" s="130" t="s">
        <v>109</v>
      </c>
      <c r="C81" s="195" t="s">
        <v>110</v>
      </c>
      <c r="D81" s="196"/>
      <c r="E81" s="196"/>
      <c r="F81" s="136" t="s">
        <v>26</v>
      </c>
      <c r="G81" s="137"/>
      <c r="H81" s="137"/>
      <c r="I81" s="137">
        <f>'SO 02 0010 Pol'!G35</f>
        <v>0</v>
      </c>
      <c r="J81" s="134" t="str">
        <f>IF(I89=0,"",I81/I89*100)</f>
        <v/>
      </c>
    </row>
    <row r="82" spans="1:10" ht="36.75" customHeight="1" x14ac:dyDescent="0.2">
      <c r="A82" s="125"/>
      <c r="B82" s="130" t="s">
        <v>111</v>
      </c>
      <c r="C82" s="195" t="s">
        <v>112</v>
      </c>
      <c r="D82" s="196"/>
      <c r="E82" s="196"/>
      <c r="F82" s="136" t="s">
        <v>26</v>
      </c>
      <c r="G82" s="137"/>
      <c r="H82" s="137"/>
      <c r="I82" s="137">
        <f>'SO 05 0010 Pol'!G86</f>
        <v>0</v>
      </c>
      <c r="J82" s="134" t="str">
        <f>IF(I89=0,"",I82/I89*100)</f>
        <v/>
      </c>
    </row>
    <row r="83" spans="1:10" ht="36.75" customHeight="1" x14ac:dyDescent="0.2">
      <c r="A83" s="125"/>
      <c r="B83" s="130" t="s">
        <v>113</v>
      </c>
      <c r="C83" s="195" t="s">
        <v>114</v>
      </c>
      <c r="D83" s="196"/>
      <c r="E83" s="196"/>
      <c r="F83" s="136" t="s">
        <v>26</v>
      </c>
      <c r="G83" s="137"/>
      <c r="H83" s="137"/>
      <c r="I83" s="137">
        <f>'SO 02 0010 Pol'!G43</f>
        <v>0</v>
      </c>
      <c r="J83" s="134" t="str">
        <f>IF(I89=0,"",I83/I89*100)</f>
        <v/>
      </c>
    </row>
    <row r="84" spans="1:10" ht="36.75" customHeight="1" x14ac:dyDescent="0.2">
      <c r="A84" s="125"/>
      <c r="B84" s="130" t="s">
        <v>115</v>
      </c>
      <c r="C84" s="195" t="s">
        <v>116</v>
      </c>
      <c r="D84" s="196"/>
      <c r="E84" s="196"/>
      <c r="F84" s="136" t="s">
        <v>27</v>
      </c>
      <c r="G84" s="137"/>
      <c r="H84" s="137"/>
      <c r="I84" s="137">
        <f>'SO 07 0010 Pol'!G8</f>
        <v>0</v>
      </c>
      <c r="J84" s="134" t="str">
        <f>IF(I89=0,"",I84/I89*100)</f>
        <v/>
      </c>
    </row>
    <row r="85" spans="1:10" ht="36.75" customHeight="1" x14ac:dyDescent="0.2">
      <c r="A85" s="125"/>
      <c r="B85" s="130" t="s">
        <v>117</v>
      </c>
      <c r="C85" s="195" t="s">
        <v>118</v>
      </c>
      <c r="D85" s="196"/>
      <c r="E85" s="196"/>
      <c r="F85" s="136" t="s">
        <v>27</v>
      </c>
      <c r="G85" s="137"/>
      <c r="H85" s="137"/>
      <c r="I85" s="137">
        <f>'SO 02 0010 Pol'!G52</f>
        <v>0</v>
      </c>
      <c r="J85" s="134" t="str">
        <f>IF(I89=0,"",I85/I89*100)</f>
        <v/>
      </c>
    </row>
    <row r="86" spans="1:10" ht="36.75" customHeight="1" x14ac:dyDescent="0.2">
      <c r="A86" s="125"/>
      <c r="B86" s="130" t="s">
        <v>119</v>
      </c>
      <c r="C86" s="195" t="s">
        <v>120</v>
      </c>
      <c r="D86" s="196"/>
      <c r="E86" s="196"/>
      <c r="F86" s="136" t="s">
        <v>27</v>
      </c>
      <c r="G86" s="137"/>
      <c r="H86" s="137"/>
      <c r="I86" s="137">
        <f>'SO 02 0010 Pol'!G55</f>
        <v>0</v>
      </c>
      <c r="J86" s="134" t="str">
        <f>IF(I89=0,"",I86/I89*100)</f>
        <v/>
      </c>
    </row>
    <row r="87" spans="1:10" ht="36.75" customHeight="1" x14ac:dyDescent="0.2">
      <c r="A87" s="125"/>
      <c r="B87" s="130" t="s">
        <v>121</v>
      </c>
      <c r="C87" s="195" t="s">
        <v>122</v>
      </c>
      <c r="D87" s="196"/>
      <c r="E87" s="196"/>
      <c r="F87" s="136" t="s">
        <v>123</v>
      </c>
      <c r="G87" s="137"/>
      <c r="H87" s="137"/>
      <c r="I87" s="137">
        <f>'SO 05 0010 Pol'!G108</f>
        <v>0</v>
      </c>
      <c r="J87" s="134" t="str">
        <f>IF(I89=0,"",I87/I89*100)</f>
        <v/>
      </c>
    </row>
    <row r="88" spans="1:10" ht="36.75" customHeight="1" x14ac:dyDescent="0.2">
      <c r="A88" s="125"/>
      <c r="B88" s="130" t="s">
        <v>124</v>
      </c>
      <c r="C88" s="195" t="s">
        <v>29</v>
      </c>
      <c r="D88" s="196"/>
      <c r="E88" s="196"/>
      <c r="F88" s="136" t="s">
        <v>124</v>
      </c>
      <c r="G88" s="137"/>
      <c r="H88" s="137"/>
      <c r="I88" s="137">
        <f>'VO 0010 Pol'!G33</f>
        <v>0</v>
      </c>
      <c r="J88" s="134" t="str">
        <f>IF(I89=0,"",I88/I89*100)</f>
        <v/>
      </c>
    </row>
    <row r="89" spans="1:10" ht="25.5" customHeight="1" x14ac:dyDescent="0.2">
      <c r="A89" s="126"/>
      <c r="B89" s="131" t="s">
        <v>1</v>
      </c>
      <c r="C89" s="132"/>
      <c r="D89" s="133"/>
      <c r="E89" s="133"/>
      <c r="F89" s="138"/>
      <c r="G89" s="139"/>
      <c r="H89" s="139"/>
      <c r="I89" s="139">
        <f>SUM(I67:I88)</f>
        <v>0</v>
      </c>
      <c r="J89" s="135">
        <f>SUM(J67:J88)</f>
        <v>0</v>
      </c>
    </row>
    <row r="90" spans="1:10" x14ac:dyDescent="0.2">
      <c r="F90" s="87"/>
      <c r="G90" s="87"/>
      <c r="H90" s="87"/>
      <c r="I90" s="87"/>
      <c r="J90" s="88"/>
    </row>
    <row r="91" spans="1:10" x14ac:dyDescent="0.2">
      <c r="F91" s="87"/>
      <c r="G91" s="87"/>
      <c r="H91" s="87"/>
      <c r="I91" s="87"/>
      <c r="J91" s="88"/>
    </row>
    <row r="92" spans="1:10" x14ac:dyDescent="0.2">
      <c r="F92" s="87"/>
      <c r="G92" s="87"/>
      <c r="H92" s="87"/>
      <c r="I92" s="87"/>
      <c r="J92" s="8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3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B54:E54"/>
    <mergeCell ref="B56:J56"/>
    <mergeCell ref="B57:J57"/>
    <mergeCell ref="B59:J59"/>
    <mergeCell ref="B61:J61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7:E87"/>
    <mergeCell ref="C88:E88"/>
    <mergeCell ref="C82:E82"/>
    <mergeCell ref="C83:E83"/>
    <mergeCell ref="C84:E84"/>
    <mergeCell ref="C85:E85"/>
    <mergeCell ref="C86:E86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61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7" t="s">
        <v>6</v>
      </c>
      <c r="B1" s="247"/>
      <c r="C1" s="248"/>
      <c r="D1" s="247"/>
      <c r="E1" s="247"/>
      <c r="F1" s="247"/>
      <c r="G1" s="247"/>
    </row>
    <row r="2" spans="1:7" ht="24.95" customHeight="1" x14ac:dyDescent="0.2">
      <c r="A2" s="50" t="s">
        <v>7</v>
      </c>
      <c r="B2" s="49"/>
      <c r="C2" s="249"/>
      <c r="D2" s="249"/>
      <c r="E2" s="249"/>
      <c r="F2" s="249"/>
      <c r="G2" s="250"/>
    </row>
    <row r="3" spans="1:7" ht="24.95" customHeight="1" x14ac:dyDescent="0.2">
      <c r="A3" s="50" t="s">
        <v>8</v>
      </c>
      <c r="B3" s="49"/>
      <c r="C3" s="249"/>
      <c r="D3" s="249"/>
      <c r="E3" s="249"/>
      <c r="F3" s="249"/>
      <c r="G3" s="250"/>
    </row>
    <row r="4" spans="1:7" ht="24.95" customHeight="1" x14ac:dyDescent="0.2">
      <c r="A4" s="50" t="s">
        <v>9</v>
      </c>
      <c r="B4" s="49"/>
      <c r="C4" s="249"/>
      <c r="D4" s="249"/>
      <c r="E4" s="249"/>
      <c r="F4" s="249"/>
      <c r="G4" s="250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0" hidden="1" customWidth="1"/>
    <col min="21" max="22" width="0" hidden="1" customWidth="1"/>
    <col min="24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3" t="s">
        <v>6</v>
      </c>
      <c r="B1" s="263"/>
      <c r="C1" s="263"/>
      <c r="D1" s="263"/>
      <c r="E1" s="263"/>
      <c r="F1" s="263"/>
      <c r="G1" s="263"/>
      <c r="AG1" t="s">
        <v>126</v>
      </c>
    </row>
    <row r="2" spans="1:60" ht="24.95" customHeight="1" x14ac:dyDescent="0.2">
      <c r="A2" s="141" t="s">
        <v>7</v>
      </c>
      <c r="B2" s="49" t="s">
        <v>43</v>
      </c>
      <c r="C2" s="264" t="s">
        <v>44</v>
      </c>
      <c r="D2" s="265"/>
      <c r="E2" s="265"/>
      <c r="F2" s="265"/>
      <c r="G2" s="266"/>
      <c r="AG2" t="s">
        <v>127</v>
      </c>
    </row>
    <row r="3" spans="1:60" ht="24.95" customHeight="1" x14ac:dyDescent="0.2">
      <c r="A3" s="141" t="s">
        <v>8</v>
      </c>
      <c r="B3" s="49" t="s">
        <v>57</v>
      </c>
      <c r="C3" s="264" t="s">
        <v>58</v>
      </c>
      <c r="D3" s="265"/>
      <c r="E3" s="265"/>
      <c r="F3" s="265"/>
      <c r="G3" s="266"/>
      <c r="AC3" s="123" t="s">
        <v>127</v>
      </c>
      <c r="AG3" t="s">
        <v>128</v>
      </c>
    </row>
    <row r="4" spans="1:60" ht="24.95" customHeight="1" x14ac:dyDescent="0.2">
      <c r="A4" s="142" t="s">
        <v>9</v>
      </c>
      <c r="B4" s="143" t="s">
        <v>59</v>
      </c>
      <c r="C4" s="267" t="s">
        <v>60</v>
      </c>
      <c r="D4" s="268"/>
      <c r="E4" s="268"/>
      <c r="F4" s="268"/>
      <c r="G4" s="269"/>
      <c r="AG4" t="s">
        <v>129</v>
      </c>
    </row>
    <row r="5" spans="1:60" x14ac:dyDescent="0.2">
      <c r="D5" s="10"/>
    </row>
    <row r="6" spans="1:60" ht="38.25" x14ac:dyDescent="0.2">
      <c r="A6" s="145" t="s">
        <v>130</v>
      </c>
      <c r="B6" s="147" t="s">
        <v>131</v>
      </c>
      <c r="C6" s="147" t="s">
        <v>132</v>
      </c>
      <c r="D6" s="146" t="s">
        <v>133</v>
      </c>
      <c r="E6" s="145" t="s">
        <v>134</v>
      </c>
      <c r="F6" s="144" t="s">
        <v>135</v>
      </c>
      <c r="G6" s="145" t="s">
        <v>30</v>
      </c>
      <c r="H6" s="148" t="s">
        <v>31</v>
      </c>
      <c r="I6" s="148" t="s">
        <v>136</v>
      </c>
      <c r="J6" s="148" t="s">
        <v>32</v>
      </c>
      <c r="K6" s="148" t="s">
        <v>137</v>
      </c>
      <c r="L6" s="148" t="s">
        <v>138</v>
      </c>
      <c r="M6" s="148" t="s">
        <v>139</v>
      </c>
      <c r="N6" s="148" t="s">
        <v>140</v>
      </c>
      <c r="O6" s="148" t="s">
        <v>141</v>
      </c>
      <c r="P6" s="148" t="s">
        <v>142</v>
      </c>
      <c r="Q6" s="148" t="s">
        <v>143</v>
      </c>
      <c r="R6" s="148" t="s">
        <v>144</v>
      </c>
      <c r="S6" s="148" t="s">
        <v>145</v>
      </c>
      <c r="T6" s="148" t="s">
        <v>146</v>
      </c>
      <c r="U6" s="148" t="s">
        <v>147</v>
      </c>
      <c r="V6" s="148" t="s">
        <v>148</v>
      </c>
      <c r="W6" s="148" t="s">
        <v>149</v>
      </c>
      <c r="X6" s="148" t="s">
        <v>150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">
      <c r="A8" s="164" t="s">
        <v>151</v>
      </c>
      <c r="B8" s="165" t="s">
        <v>88</v>
      </c>
      <c r="C8" s="178" t="s">
        <v>89</v>
      </c>
      <c r="D8" s="166"/>
      <c r="E8" s="167"/>
      <c r="F8" s="168"/>
      <c r="G8" s="168">
        <f>SUMIF(AG9:AG14,"&lt;&gt;NOR",G9:G14)</f>
        <v>0</v>
      </c>
      <c r="H8" s="168"/>
      <c r="I8" s="168">
        <f>SUM(I9:I14)</f>
        <v>0</v>
      </c>
      <c r="J8" s="168"/>
      <c r="K8" s="168">
        <f>SUM(K9:K14)</f>
        <v>0</v>
      </c>
      <c r="L8" s="168"/>
      <c r="M8" s="168">
        <f>SUM(M9:M14)</f>
        <v>0</v>
      </c>
      <c r="N8" s="168"/>
      <c r="O8" s="168">
        <f>SUM(O9:O14)</f>
        <v>0</v>
      </c>
      <c r="P8" s="168"/>
      <c r="Q8" s="168">
        <f>SUM(Q9:Q14)</f>
        <v>0</v>
      </c>
      <c r="R8" s="168"/>
      <c r="S8" s="168"/>
      <c r="T8" s="168"/>
      <c r="U8" s="168"/>
      <c r="V8" s="168">
        <f>SUM(V9:V14)</f>
        <v>0</v>
      </c>
      <c r="W8" s="169"/>
      <c r="X8" s="163"/>
      <c r="AG8" t="s">
        <v>152</v>
      </c>
    </row>
    <row r="9" spans="1:60" ht="33.75" outlineLevel="1" x14ac:dyDescent="0.2">
      <c r="A9" s="170">
        <v>1</v>
      </c>
      <c r="B9" s="171" t="s">
        <v>153</v>
      </c>
      <c r="C9" s="179" t="s">
        <v>154</v>
      </c>
      <c r="D9" s="172" t="s">
        <v>155</v>
      </c>
      <c r="E9" s="173">
        <v>1</v>
      </c>
      <c r="F9" s="174"/>
      <c r="G9" s="175">
        <f>ROUND(E9*F9,2)</f>
        <v>0</v>
      </c>
      <c r="H9" s="174"/>
      <c r="I9" s="175">
        <f>ROUND(E9*H9,2)</f>
        <v>0</v>
      </c>
      <c r="J9" s="174"/>
      <c r="K9" s="175">
        <f>ROUND(E9*J9,2)</f>
        <v>0</v>
      </c>
      <c r="L9" s="175">
        <v>21</v>
      </c>
      <c r="M9" s="175">
        <f>G9*(1+L9/100)</f>
        <v>0</v>
      </c>
      <c r="N9" s="175">
        <v>0</v>
      </c>
      <c r="O9" s="175">
        <f>ROUND(E9*N9,2)</f>
        <v>0</v>
      </c>
      <c r="P9" s="175">
        <v>0</v>
      </c>
      <c r="Q9" s="175">
        <f>ROUND(E9*P9,2)</f>
        <v>0</v>
      </c>
      <c r="R9" s="175"/>
      <c r="S9" s="175" t="s">
        <v>156</v>
      </c>
      <c r="T9" s="175" t="s">
        <v>157</v>
      </c>
      <c r="U9" s="175">
        <v>0</v>
      </c>
      <c r="V9" s="175">
        <f>ROUND(E9*U9,2)</f>
        <v>0</v>
      </c>
      <c r="W9" s="176"/>
      <c r="X9" s="159" t="s">
        <v>158</v>
      </c>
      <c r="Y9" s="149"/>
      <c r="Z9" s="149"/>
      <c r="AA9" s="149"/>
      <c r="AB9" s="149"/>
      <c r="AC9" s="149"/>
      <c r="AD9" s="149"/>
      <c r="AE9" s="149"/>
      <c r="AF9" s="149"/>
      <c r="AG9" s="149" t="s">
        <v>159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180" t="s">
        <v>160</v>
      </c>
      <c r="D10" s="161"/>
      <c r="E10" s="162">
        <v>1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49"/>
      <c r="Z10" s="149"/>
      <c r="AA10" s="149"/>
      <c r="AB10" s="149"/>
      <c r="AC10" s="149"/>
      <c r="AD10" s="149"/>
      <c r="AE10" s="149"/>
      <c r="AF10" s="149"/>
      <c r="AG10" s="149" t="s">
        <v>161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6"/>
      <c r="B11" s="157"/>
      <c r="C11" s="180" t="s">
        <v>162</v>
      </c>
      <c r="D11" s="161"/>
      <c r="E11" s="162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49"/>
      <c r="Z11" s="149"/>
      <c r="AA11" s="149"/>
      <c r="AB11" s="149"/>
      <c r="AC11" s="149"/>
      <c r="AD11" s="149"/>
      <c r="AE11" s="149"/>
      <c r="AF11" s="149"/>
      <c r="AG11" s="149" t="s">
        <v>161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56"/>
      <c r="B12" s="157"/>
      <c r="C12" s="180" t="s">
        <v>163</v>
      </c>
      <c r="D12" s="161"/>
      <c r="E12" s="162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49"/>
      <c r="Z12" s="149"/>
      <c r="AA12" s="149"/>
      <c r="AB12" s="149"/>
      <c r="AC12" s="149"/>
      <c r="AD12" s="149"/>
      <c r="AE12" s="149"/>
      <c r="AF12" s="149"/>
      <c r="AG12" s="149" t="s">
        <v>161</v>
      </c>
      <c r="AH12" s="149">
        <v>0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56"/>
      <c r="B13" s="157"/>
      <c r="C13" s="180" t="s">
        <v>164</v>
      </c>
      <c r="D13" s="161"/>
      <c r="E13" s="162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49"/>
      <c r="Z13" s="149"/>
      <c r="AA13" s="149"/>
      <c r="AB13" s="149"/>
      <c r="AC13" s="149"/>
      <c r="AD13" s="149"/>
      <c r="AE13" s="149"/>
      <c r="AF13" s="149"/>
      <c r="AG13" s="149" t="s">
        <v>161</v>
      </c>
      <c r="AH13" s="149">
        <v>0</v>
      </c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ht="22.5" outlineLevel="1" x14ac:dyDescent="0.2">
      <c r="A14" s="156"/>
      <c r="B14" s="157"/>
      <c r="C14" s="180" t="s">
        <v>165</v>
      </c>
      <c r="D14" s="161"/>
      <c r="E14" s="162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49"/>
      <c r="Z14" s="149"/>
      <c r="AA14" s="149"/>
      <c r="AB14" s="149"/>
      <c r="AC14" s="149"/>
      <c r="AD14" s="149"/>
      <c r="AE14" s="149"/>
      <c r="AF14" s="149"/>
      <c r="AG14" s="149" t="s">
        <v>161</v>
      </c>
      <c r="AH14" s="149">
        <v>0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ht="25.5" x14ac:dyDescent="0.2">
      <c r="A15" s="164" t="s">
        <v>151</v>
      </c>
      <c r="B15" s="165" t="s">
        <v>100</v>
      </c>
      <c r="C15" s="178" t="s">
        <v>101</v>
      </c>
      <c r="D15" s="166"/>
      <c r="E15" s="167"/>
      <c r="F15" s="168"/>
      <c r="G15" s="168">
        <f>SUMIF(AG16:AG19,"&lt;&gt;NOR",G16:G19)</f>
        <v>0</v>
      </c>
      <c r="H15" s="168"/>
      <c r="I15" s="168">
        <f>SUM(I16:I19)</f>
        <v>0</v>
      </c>
      <c r="J15" s="168"/>
      <c r="K15" s="168">
        <f>SUM(K16:K19)</f>
        <v>0</v>
      </c>
      <c r="L15" s="168"/>
      <c r="M15" s="168">
        <f>SUM(M16:M19)</f>
        <v>0</v>
      </c>
      <c r="N15" s="168"/>
      <c r="O15" s="168">
        <f>SUM(O16:O19)</f>
        <v>0.02</v>
      </c>
      <c r="P15" s="168"/>
      <c r="Q15" s="168">
        <f>SUM(Q16:Q19)</f>
        <v>0</v>
      </c>
      <c r="R15" s="168"/>
      <c r="S15" s="168"/>
      <c r="T15" s="168"/>
      <c r="U15" s="168"/>
      <c r="V15" s="168">
        <f>SUM(V16:V19)</f>
        <v>0.5</v>
      </c>
      <c r="W15" s="169"/>
      <c r="X15" s="163"/>
      <c r="AG15" t="s">
        <v>152</v>
      </c>
    </row>
    <row r="16" spans="1:60" outlineLevel="1" x14ac:dyDescent="0.2">
      <c r="A16" s="170">
        <v>2</v>
      </c>
      <c r="B16" s="171" t="s">
        <v>166</v>
      </c>
      <c r="C16" s="179" t="s">
        <v>167</v>
      </c>
      <c r="D16" s="172" t="s">
        <v>168</v>
      </c>
      <c r="E16" s="173">
        <v>1</v>
      </c>
      <c r="F16" s="174"/>
      <c r="G16" s="175">
        <f>ROUND(E16*F16,2)</f>
        <v>0</v>
      </c>
      <c r="H16" s="174"/>
      <c r="I16" s="175">
        <f>ROUND(E16*H16,2)</f>
        <v>0</v>
      </c>
      <c r="J16" s="174"/>
      <c r="K16" s="175">
        <f>ROUND(E16*J16,2)</f>
        <v>0</v>
      </c>
      <c r="L16" s="175">
        <v>21</v>
      </c>
      <c r="M16" s="175">
        <f>G16*(1+L16/100)</f>
        <v>0</v>
      </c>
      <c r="N16" s="175">
        <v>2.3400000000000001E-2</v>
      </c>
      <c r="O16" s="175">
        <f>ROUND(E16*N16,2)</f>
        <v>0.02</v>
      </c>
      <c r="P16" s="175">
        <v>0</v>
      </c>
      <c r="Q16" s="175">
        <f>ROUND(E16*P16,2)</f>
        <v>0</v>
      </c>
      <c r="R16" s="175"/>
      <c r="S16" s="175" t="s">
        <v>169</v>
      </c>
      <c r="T16" s="175" t="s">
        <v>169</v>
      </c>
      <c r="U16" s="175">
        <v>0.5</v>
      </c>
      <c r="V16" s="175">
        <f>ROUND(E16*U16,2)</f>
        <v>0.5</v>
      </c>
      <c r="W16" s="176"/>
      <c r="X16" s="159" t="s">
        <v>158</v>
      </c>
      <c r="Y16" s="149"/>
      <c r="Z16" s="149"/>
      <c r="AA16" s="149"/>
      <c r="AB16" s="149"/>
      <c r="AC16" s="149"/>
      <c r="AD16" s="149"/>
      <c r="AE16" s="149"/>
      <c r="AF16" s="149"/>
      <c r="AG16" s="149" t="s">
        <v>159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56"/>
      <c r="B17" s="157"/>
      <c r="C17" s="180" t="s">
        <v>82</v>
      </c>
      <c r="D17" s="161"/>
      <c r="E17" s="162">
        <v>1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49"/>
      <c r="Z17" s="149"/>
      <c r="AA17" s="149"/>
      <c r="AB17" s="149"/>
      <c r="AC17" s="149"/>
      <c r="AD17" s="149"/>
      <c r="AE17" s="149"/>
      <c r="AF17" s="149"/>
      <c r="AG17" s="149" t="s">
        <v>161</v>
      </c>
      <c r="AH17" s="149">
        <v>0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70">
        <v>3</v>
      </c>
      <c r="B18" s="171" t="s">
        <v>170</v>
      </c>
      <c r="C18" s="179" t="s">
        <v>171</v>
      </c>
      <c r="D18" s="172" t="s">
        <v>168</v>
      </c>
      <c r="E18" s="173">
        <v>1</v>
      </c>
      <c r="F18" s="174"/>
      <c r="G18" s="175">
        <f>ROUND(E18*F18,2)</f>
        <v>0</v>
      </c>
      <c r="H18" s="174"/>
      <c r="I18" s="175">
        <f>ROUND(E18*H18,2)</f>
        <v>0</v>
      </c>
      <c r="J18" s="174"/>
      <c r="K18" s="175">
        <f>ROUND(E18*J18,2)</f>
        <v>0</v>
      </c>
      <c r="L18" s="175">
        <v>21</v>
      </c>
      <c r="M18" s="175">
        <f>G18*(1+L18/100)</f>
        <v>0</v>
      </c>
      <c r="N18" s="175">
        <v>3.3E-3</v>
      </c>
      <c r="O18" s="175">
        <f>ROUND(E18*N18,2)</f>
        <v>0</v>
      </c>
      <c r="P18" s="175">
        <v>0</v>
      </c>
      <c r="Q18" s="175">
        <f>ROUND(E18*P18,2)</f>
        <v>0</v>
      </c>
      <c r="R18" s="175" t="s">
        <v>172</v>
      </c>
      <c r="S18" s="175" t="s">
        <v>169</v>
      </c>
      <c r="T18" s="175" t="s">
        <v>169</v>
      </c>
      <c r="U18" s="175">
        <v>0</v>
      </c>
      <c r="V18" s="175">
        <f>ROUND(E18*U18,2)</f>
        <v>0</v>
      </c>
      <c r="W18" s="176"/>
      <c r="X18" s="159" t="s">
        <v>173</v>
      </c>
      <c r="Y18" s="149"/>
      <c r="Z18" s="149"/>
      <c r="AA18" s="149"/>
      <c r="AB18" s="149"/>
      <c r="AC18" s="149"/>
      <c r="AD18" s="149"/>
      <c r="AE18" s="149"/>
      <c r="AF18" s="149"/>
      <c r="AG18" s="149" t="s">
        <v>174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180" t="s">
        <v>82</v>
      </c>
      <c r="D19" s="161"/>
      <c r="E19" s="162">
        <v>1</v>
      </c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49"/>
      <c r="Z19" s="149"/>
      <c r="AA19" s="149"/>
      <c r="AB19" s="149"/>
      <c r="AC19" s="149"/>
      <c r="AD19" s="149"/>
      <c r="AE19" s="149"/>
      <c r="AF19" s="149"/>
      <c r="AG19" s="149" t="s">
        <v>161</v>
      </c>
      <c r="AH19" s="149"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x14ac:dyDescent="0.2">
      <c r="A20" s="164" t="s">
        <v>151</v>
      </c>
      <c r="B20" s="165" t="s">
        <v>107</v>
      </c>
      <c r="C20" s="178" t="s">
        <v>108</v>
      </c>
      <c r="D20" s="166"/>
      <c r="E20" s="167"/>
      <c r="F20" s="168"/>
      <c r="G20" s="168">
        <f>SUMIF(AG21:AG22,"&lt;&gt;NOR",G21:G22)</f>
        <v>0</v>
      </c>
      <c r="H20" s="168"/>
      <c r="I20" s="168">
        <f>SUM(I21:I22)</f>
        <v>0</v>
      </c>
      <c r="J20" s="168"/>
      <c r="K20" s="168">
        <f>SUM(K21:K22)</f>
        <v>0</v>
      </c>
      <c r="L20" s="168"/>
      <c r="M20" s="168">
        <f>SUM(M21:M22)</f>
        <v>0</v>
      </c>
      <c r="N20" s="168"/>
      <c r="O20" s="168">
        <f>SUM(O21:O22)</f>
        <v>0</v>
      </c>
      <c r="P20" s="168"/>
      <c r="Q20" s="168">
        <f>SUM(Q21:Q22)</f>
        <v>0</v>
      </c>
      <c r="R20" s="168"/>
      <c r="S20" s="168"/>
      <c r="T20" s="168"/>
      <c r="U20" s="168"/>
      <c r="V20" s="168">
        <f>SUM(V21:V22)</f>
        <v>0</v>
      </c>
      <c r="W20" s="169"/>
      <c r="X20" s="163"/>
      <c r="AG20" t="s">
        <v>152</v>
      </c>
    </row>
    <row r="21" spans="1:60" ht="22.5" outlineLevel="1" x14ac:dyDescent="0.2">
      <c r="A21" s="170">
        <v>4</v>
      </c>
      <c r="B21" s="171" t="s">
        <v>175</v>
      </c>
      <c r="C21" s="179" t="s">
        <v>176</v>
      </c>
      <c r="D21" s="172" t="s">
        <v>177</v>
      </c>
      <c r="E21" s="173">
        <v>1</v>
      </c>
      <c r="F21" s="174"/>
      <c r="G21" s="175">
        <f>ROUND(E21*F21,2)</f>
        <v>0</v>
      </c>
      <c r="H21" s="174"/>
      <c r="I21" s="175">
        <f>ROUND(E21*H21,2)</f>
        <v>0</v>
      </c>
      <c r="J21" s="174"/>
      <c r="K21" s="175">
        <f>ROUND(E21*J21,2)</f>
        <v>0</v>
      </c>
      <c r="L21" s="175">
        <v>21</v>
      </c>
      <c r="M21" s="175">
        <f>G21*(1+L21/100)</f>
        <v>0</v>
      </c>
      <c r="N21" s="175">
        <v>0</v>
      </c>
      <c r="O21" s="175">
        <f>ROUND(E21*N21,2)</f>
        <v>0</v>
      </c>
      <c r="P21" s="175">
        <v>0</v>
      </c>
      <c r="Q21" s="175">
        <f>ROUND(E21*P21,2)</f>
        <v>0</v>
      </c>
      <c r="R21" s="175"/>
      <c r="S21" s="175" t="s">
        <v>156</v>
      </c>
      <c r="T21" s="175" t="s">
        <v>157</v>
      </c>
      <c r="U21" s="175">
        <v>0</v>
      </c>
      <c r="V21" s="175">
        <f>ROUND(E21*U21,2)</f>
        <v>0</v>
      </c>
      <c r="W21" s="176"/>
      <c r="X21" s="159" t="s">
        <v>158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159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56"/>
      <c r="B22" s="157"/>
      <c r="C22" s="180" t="s">
        <v>82</v>
      </c>
      <c r="D22" s="161"/>
      <c r="E22" s="162">
        <v>1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49"/>
      <c r="Z22" s="149"/>
      <c r="AA22" s="149"/>
      <c r="AB22" s="149"/>
      <c r="AC22" s="149"/>
      <c r="AD22" s="149"/>
      <c r="AE22" s="149"/>
      <c r="AF22" s="149"/>
      <c r="AG22" s="149" t="s">
        <v>161</v>
      </c>
      <c r="AH22" s="149">
        <v>0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x14ac:dyDescent="0.2">
      <c r="A23" s="3"/>
      <c r="B23" s="4"/>
      <c r="C23" s="181"/>
      <c r="D23" s="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E23">
        <v>15</v>
      </c>
      <c r="AF23">
        <v>21</v>
      </c>
      <c r="AG23" t="s">
        <v>138</v>
      </c>
    </row>
    <row r="24" spans="1:60" x14ac:dyDescent="0.2">
      <c r="A24" s="152"/>
      <c r="B24" s="153" t="s">
        <v>30</v>
      </c>
      <c r="C24" s="182"/>
      <c r="D24" s="154"/>
      <c r="E24" s="155"/>
      <c r="F24" s="155"/>
      <c r="G24" s="177">
        <f>G8+G15+G20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AE24">
        <f>SUMIF(L7:L22,AE23,G7:G22)</f>
        <v>0</v>
      </c>
      <c r="AF24">
        <f>SUMIF(L7:L22,AF23,G7:G22)</f>
        <v>0</v>
      </c>
      <c r="AG24" t="s">
        <v>178</v>
      </c>
    </row>
    <row r="25" spans="1:60" x14ac:dyDescent="0.2">
      <c r="A25" s="270" t="s">
        <v>179</v>
      </c>
      <c r="B25" s="270"/>
      <c r="C25" s="181"/>
      <c r="D25" s="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60" x14ac:dyDescent="0.2">
      <c r="A26" s="3"/>
      <c r="B26" s="4" t="s">
        <v>180</v>
      </c>
      <c r="C26" s="181" t="s">
        <v>181</v>
      </c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AG26" t="s">
        <v>182</v>
      </c>
    </row>
    <row r="27" spans="1:60" x14ac:dyDescent="0.2">
      <c r="A27" s="3"/>
      <c r="B27" s="4" t="s">
        <v>183</v>
      </c>
      <c r="C27" s="181" t="s">
        <v>184</v>
      </c>
      <c r="D27" s="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AG27" t="s">
        <v>185</v>
      </c>
    </row>
    <row r="28" spans="1:60" x14ac:dyDescent="0.2">
      <c r="A28" s="3"/>
      <c r="B28" s="4"/>
      <c r="C28" s="181" t="s">
        <v>186</v>
      </c>
      <c r="D28" s="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AG28" t="s">
        <v>187</v>
      </c>
    </row>
    <row r="29" spans="1:60" x14ac:dyDescent="0.2">
      <c r="A29" s="3"/>
      <c r="B29" s="4"/>
      <c r="C29" s="181"/>
      <c r="D29" s="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60" x14ac:dyDescent="0.2">
      <c r="A30" s="3"/>
      <c r="B30" s="4"/>
      <c r="C30" s="181"/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60" x14ac:dyDescent="0.2">
      <c r="A31" s="3"/>
      <c r="B31" s="4"/>
      <c r="C31" s="181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60" x14ac:dyDescent="0.2">
      <c r="A32" s="271" t="s">
        <v>188</v>
      </c>
      <c r="B32" s="271"/>
      <c r="C32" s="272"/>
      <c r="D32" s="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33" x14ac:dyDescent="0.2">
      <c r="A33" s="251"/>
      <c r="B33" s="252"/>
      <c r="C33" s="253"/>
      <c r="D33" s="252"/>
      <c r="E33" s="252"/>
      <c r="F33" s="252"/>
      <c r="G33" s="25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AG33" t="s">
        <v>189</v>
      </c>
    </row>
    <row r="34" spans="1:33" x14ac:dyDescent="0.2">
      <c r="A34" s="255"/>
      <c r="B34" s="256"/>
      <c r="C34" s="257"/>
      <c r="D34" s="256"/>
      <c r="E34" s="256"/>
      <c r="F34" s="256"/>
      <c r="G34" s="25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33" x14ac:dyDescent="0.2">
      <c r="A35" s="255"/>
      <c r="B35" s="256"/>
      <c r="C35" s="257"/>
      <c r="D35" s="256"/>
      <c r="E35" s="256"/>
      <c r="F35" s="256"/>
      <c r="G35" s="258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33" x14ac:dyDescent="0.2">
      <c r="A36" s="255"/>
      <c r="B36" s="256"/>
      <c r="C36" s="257"/>
      <c r="D36" s="256"/>
      <c r="E36" s="256"/>
      <c r="F36" s="256"/>
      <c r="G36" s="258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33" x14ac:dyDescent="0.2">
      <c r="A37" s="259"/>
      <c r="B37" s="260"/>
      <c r="C37" s="261"/>
      <c r="D37" s="260"/>
      <c r="E37" s="260"/>
      <c r="F37" s="260"/>
      <c r="G37" s="26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33" x14ac:dyDescent="0.2">
      <c r="A38" s="3"/>
      <c r="B38" s="4"/>
      <c r="C38" s="181"/>
      <c r="D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33" x14ac:dyDescent="0.2">
      <c r="C39" s="183"/>
      <c r="D39" s="10"/>
      <c r="AG39" t="s">
        <v>190</v>
      </c>
    </row>
    <row r="40" spans="1:33" x14ac:dyDescent="0.2">
      <c r="D40" s="10"/>
    </row>
    <row r="41" spans="1:33" x14ac:dyDescent="0.2">
      <c r="D41" s="10"/>
    </row>
    <row r="42" spans="1:33" x14ac:dyDescent="0.2">
      <c r="D42" s="10"/>
    </row>
    <row r="43" spans="1:33" x14ac:dyDescent="0.2">
      <c r="D43" s="10"/>
    </row>
    <row r="44" spans="1:33" x14ac:dyDescent="0.2">
      <c r="D44" s="10"/>
    </row>
    <row r="45" spans="1:33" x14ac:dyDescent="0.2">
      <c r="D45" s="10"/>
    </row>
    <row r="46" spans="1:33" x14ac:dyDescent="0.2">
      <c r="D46" s="10"/>
    </row>
    <row r="47" spans="1:33" x14ac:dyDescent="0.2">
      <c r="D47" s="10"/>
    </row>
    <row r="48" spans="1:33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7">
    <mergeCell ref="A33:G37"/>
    <mergeCell ref="A1:G1"/>
    <mergeCell ref="C2:G2"/>
    <mergeCell ref="C3:G3"/>
    <mergeCell ref="C4:G4"/>
    <mergeCell ref="A25:B25"/>
    <mergeCell ref="A32:C32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0" hidden="1" customWidth="1"/>
    <col min="21" max="22" width="0" hidden="1" customWidth="1"/>
    <col min="24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3" t="s">
        <v>6</v>
      </c>
      <c r="B1" s="263"/>
      <c r="C1" s="263"/>
      <c r="D1" s="263"/>
      <c r="E1" s="263"/>
      <c r="F1" s="263"/>
      <c r="G1" s="263"/>
      <c r="AG1" t="s">
        <v>126</v>
      </c>
    </row>
    <row r="2" spans="1:60" ht="24.95" customHeight="1" x14ac:dyDescent="0.2">
      <c r="A2" s="141" t="s">
        <v>7</v>
      </c>
      <c r="B2" s="49" t="s">
        <v>43</v>
      </c>
      <c r="C2" s="264" t="s">
        <v>44</v>
      </c>
      <c r="D2" s="265"/>
      <c r="E2" s="265"/>
      <c r="F2" s="265"/>
      <c r="G2" s="266"/>
      <c r="AG2" t="s">
        <v>127</v>
      </c>
    </row>
    <row r="3" spans="1:60" ht="24.95" customHeight="1" x14ac:dyDescent="0.2">
      <c r="A3" s="141" t="s">
        <v>8</v>
      </c>
      <c r="B3" s="49" t="s">
        <v>61</v>
      </c>
      <c r="C3" s="264" t="s">
        <v>62</v>
      </c>
      <c r="D3" s="265"/>
      <c r="E3" s="265"/>
      <c r="F3" s="265"/>
      <c r="G3" s="266"/>
      <c r="AC3" s="123" t="s">
        <v>127</v>
      </c>
      <c r="AG3" t="s">
        <v>128</v>
      </c>
    </row>
    <row r="4" spans="1:60" ht="24.95" customHeight="1" x14ac:dyDescent="0.2">
      <c r="A4" s="142" t="s">
        <v>9</v>
      </c>
      <c r="B4" s="143" t="s">
        <v>59</v>
      </c>
      <c r="C4" s="267" t="s">
        <v>60</v>
      </c>
      <c r="D4" s="268"/>
      <c r="E4" s="268"/>
      <c r="F4" s="268"/>
      <c r="G4" s="269"/>
      <c r="AG4" t="s">
        <v>129</v>
      </c>
    </row>
    <row r="5" spans="1:60" x14ac:dyDescent="0.2">
      <c r="D5" s="10"/>
    </row>
    <row r="6" spans="1:60" ht="38.25" x14ac:dyDescent="0.2">
      <c r="A6" s="145" t="s">
        <v>130</v>
      </c>
      <c r="B6" s="147" t="s">
        <v>131</v>
      </c>
      <c r="C6" s="147" t="s">
        <v>132</v>
      </c>
      <c r="D6" s="146" t="s">
        <v>133</v>
      </c>
      <c r="E6" s="145" t="s">
        <v>134</v>
      </c>
      <c r="F6" s="144" t="s">
        <v>135</v>
      </c>
      <c r="G6" s="145" t="s">
        <v>30</v>
      </c>
      <c r="H6" s="148" t="s">
        <v>31</v>
      </c>
      <c r="I6" s="148" t="s">
        <v>136</v>
      </c>
      <c r="J6" s="148" t="s">
        <v>32</v>
      </c>
      <c r="K6" s="148" t="s">
        <v>137</v>
      </c>
      <c r="L6" s="148" t="s">
        <v>138</v>
      </c>
      <c r="M6" s="148" t="s">
        <v>139</v>
      </c>
      <c r="N6" s="148" t="s">
        <v>140</v>
      </c>
      <c r="O6" s="148" t="s">
        <v>141</v>
      </c>
      <c r="P6" s="148" t="s">
        <v>142</v>
      </c>
      <c r="Q6" s="148" t="s">
        <v>143</v>
      </c>
      <c r="R6" s="148" t="s">
        <v>144</v>
      </c>
      <c r="S6" s="148" t="s">
        <v>145</v>
      </c>
      <c r="T6" s="148" t="s">
        <v>146</v>
      </c>
      <c r="U6" s="148" t="s">
        <v>147</v>
      </c>
      <c r="V6" s="148" t="s">
        <v>148</v>
      </c>
      <c r="W6" s="148" t="s">
        <v>149</v>
      </c>
      <c r="X6" s="148" t="s">
        <v>150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">
      <c r="A8" s="164" t="s">
        <v>151</v>
      </c>
      <c r="B8" s="165" t="s">
        <v>82</v>
      </c>
      <c r="C8" s="178" t="s">
        <v>83</v>
      </c>
      <c r="D8" s="166"/>
      <c r="E8" s="167"/>
      <c r="F8" s="168"/>
      <c r="G8" s="168">
        <f>SUMIF(AG9:AG16,"&lt;&gt;NOR",G9:G16)</f>
        <v>0</v>
      </c>
      <c r="H8" s="168"/>
      <c r="I8" s="168">
        <f>SUM(I9:I16)</f>
        <v>0</v>
      </c>
      <c r="J8" s="168"/>
      <c r="K8" s="168">
        <f>SUM(K9:K16)</f>
        <v>0</v>
      </c>
      <c r="L8" s="168"/>
      <c r="M8" s="168">
        <f>SUM(M9:M16)</f>
        <v>0</v>
      </c>
      <c r="N8" s="168"/>
      <c r="O8" s="168">
        <f>SUM(O9:O16)</f>
        <v>0</v>
      </c>
      <c r="P8" s="168"/>
      <c r="Q8" s="168">
        <f>SUM(Q9:Q16)</f>
        <v>0</v>
      </c>
      <c r="R8" s="168"/>
      <c r="S8" s="168"/>
      <c r="T8" s="168"/>
      <c r="U8" s="168"/>
      <c r="V8" s="168">
        <f>SUM(V9:V16)</f>
        <v>10.45</v>
      </c>
      <c r="W8" s="169"/>
      <c r="X8" s="163"/>
      <c r="AG8" t="s">
        <v>152</v>
      </c>
    </row>
    <row r="9" spans="1:60" outlineLevel="1" x14ac:dyDescent="0.2">
      <c r="A9" s="170">
        <v>1</v>
      </c>
      <c r="B9" s="171" t="s">
        <v>191</v>
      </c>
      <c r="C9" s="179" t="s">
        <v>192</v>
      </c>
      <c r="D9" s="172" t="s">
        <v>193</v>
      </c>
      <c r="E9" s="173">
        <v>2.88</v>
      </c>
      <c r="F9" s="174"/>
      <c r="G9" s="175">
        <f>ROUND(E9*F9,2)</f>
        <v>0</v>
      </c>
      <c r="H9" s="174"/>
      <c r="I9" s="175">
        <f>ROUND(E9*H9,2)</f>
        <v>0</v>
      </c>
      <c r="J9" s="174"/>
      <c r="K9" s="175">
        <f>ROUND(E9*J9,2)</f>
        <v>0</v>
      </c>
      <c r="L9" s="175">
        <v>21</v>
      </c>
      <c r="M9" s="175">
        <f>G9*(1+L9/100)</f>
        <v>0</v>
      </c>
      <c r="N9" s="175">
        <v>0</v>
      </c>
      <c r="O9" s="175">
        <f>ROUND(E9*N9,2)</f>
        <v>0</v>
      </c>
      <c r="P9" s="175">
        <v>0</v>
      </c>
      <c r="Q9" s="175">
        <f>ROUND(E9*P9,2)</f>
        <v>0</v>
      </c>
      <c r="R9" s="175"/>
      <c r="S9" s="175" t="s">
        <v>169</v>
      </c>
      <c r="T9" s="175" t="s">
        <v>169</v>
      </c>
      <c r="U9" s="175">
        <v>3.1309999999999998</v>
      </c>
      <c r="V9" s="175">
        <f>ROUND(E9*U9,2)</f>
        <v>9.02</v>
      </c>
      <c r="W9" s="176"/>
      <c r="X9" s="159" t="s">
        <v>158</v>
      </c>
      <c r="Y9" s="149"/>
      <c r="Z9" s="149"/>
      <c r="AA9" s="149"/>
      <c r="AB9" s="149"/>
      <c r="AC9" s="149"/>
      <c r="AD9" s="149"/>
      <c r="AE9" s="149"/>
      <c r="AF9" s="149"/>
      <c r="AG9" s="149" t="s">
        <v>159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180" t="s">
        <v>194</v>
      </c>
      <c r="D10" s="161"/>
      <c r="E10" s="162">
        <v>2.88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49"/>
      <c r="Z10" s="149"/>
      <c r="AA10" s="149"/>
      <c r="AB10" s="149"/>
      <c r="AC10" s="149"/>
      <c r="AD10" s="149"/>
      <c r="AE10" s="149"/>
      <c r="AF10" s="149"/>
      <c r="AG10" s="149" t="s">
        <v>161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70">
        <v>2</v>
      </c>
      <c r="B11" s="171" t="s">
        <v>195</v>
      </c>
      <c r="C11" s="179" t="s">
        <v>196</v>
      </c>
      <c r="D11" s="172" t="s">
        <v>193</v>
      </c>
      <c r="E11" s="173">
        <v>2.88</v>
      </c>
      <c r="F11" s="174"/>
      <c r="G11" s="175">
        <f>ROUND(E11*F11,2)</f>
        <v>0</v>
      </c>
      <c r="H11" s="174"/>
      <c r="I11" s="175">
        <f>ROUND(E11*H11,2)</f>
        <v>0</v>
      </c>
      <c r="J11" s="174"/>
      <c r="K11" s="175">
        <f>ROUND(E11*J11,2)</f>
        <v>0</v>
      </c>
      <c r="L11" s="175">
        <v>21</v>
      </c>
      <c r="M11" s="175">
        <f>G11*(1+L11/100)</f>
        <v>0</v>
      </c>
      <c r="N11" s="175">
        <v>0</v>
      </c>
      <c r="O11" s="175">
        <f>ROUND(E11*N11,2)</f>
        <v>0</v>
      </c>
      <c r="P11" s="175">
        <v>0</v>
      </c>
      <c r="Q11" s="175">
        <f>ROUND(E11*P11,2)</f>
        <v>0</v>
      </c>
      <c r="R11" s="175"/>
      <c r="S11" s="175" t="s">
        <v>169</v>
      </c>
      <c r="T11" s="175" t="s">
        <v>169</v>
      </c>
      <c r="U11" s="175">
        <v>0.47399999999999998</v>
      </c>
      <c r="V11" s="175">
        <f>ROUND(E11*U11,2)</f>
        <v>1.37</v>
      </c>
      <c r="W11" s="176"/>
      <c r="X11" s="159" t="s">
        <v>158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159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56"/>
      <c r="B12" s="157"/>
      <c r="C12" s="180" t="s">
        <v>194</v>
      </c>
      <c r="D12" s="161"/>
      <c r="E12" s="162">
        <v>2.88</v>
      </c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49"/>
      <c r="Z12" s="149"/>
      <c r="AA12" s="149"/>
      <c r="AB12" s="149"/>
      <c r="AC12" s="149"/>
      <c r="AD12" s="149"/>
      <c r="AE12" s="149"/>
      <c r="AF12" s="149"/>
      <c r="AG12" s="149" t="s">
        <v>161</v>
      </c>
      <c r="AH12" s="149">
        <v>0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70">
        <v>3</v>
      </c>
      <c r="B13" s="171" t="s">
        <v>197</v>
      </c>
      <c r="C13" s="179" t="s">
        <v>198</v>
      </c>
      <c r="D13" s="172" t="s">
        <v>193</v>
      </c>
      <c r="E13" s="173">
        <v>2.88</v>
      </c>
      <c r="F13" s="174"/>
      <c r="G13" s="175">
        <f>ROUND(E13*F13,2)</f>
        <v>0</v>
      </c>
      <c r="H13" s="174"/>
      <c r="I13" s="175">
        <f>ROUND(E13*H13,2)</f>
        <v>0</v>
      </c>
      <c r="J13" s="174"/>
      <c r="K13" s="175">
        <f>ROUND(E13*J13,2)</f>
        <v>0</v>
      </c>
      <c r="L13" s="175">
        <v>21</v>
      </c>
      <c r="M13" s="175">
        <f>G13*(1+L13/100)</f>
        <v>0</v>
      </c>
      <c r="N13" s="175">
        <v>0</v>
      </c>
      <c r="O13" s="175">
        <f>ROUND(E13*N13,2)</f>
        <v>0</v>
      </c>
      <c r="P13" s="175">
        <v>0</v>
      </c>
      <c r="Q13" s="175">
        <f>ROUND(E13*P13,2)</f>
        <v>0</v>
      </c>
      <c r="R13" s="175"/>
      <c r="S13" s="175" t="s">
        <v>169</v>
      </c>
      <c r="T13" s="175" t="s">
        <v>169</v>
      </c>
      <c r="U13" s="175">
        <v>1.0999999999999999E-2</v>
      </c>
      <c r="V13" s="175">
        <f>ROUND(E13*U13,2)</f>
        <v>0.03</v>
      </c>
      <c r="W13" s="176"/>
      <c r="X13" s="159" t="s">
        <v>158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159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56"/>
      <c r="B14" s="157"/>
      <c r="C14" s="180" t="s">
        <v>194</v>
      </c>
      <c r="D14" s="161"/>
      <c r="E14" s="162">
        <v>2.88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49"/>
      <c r="Z14" s="149"/>
      <c r="AA14" s="149"/>
      <c r="AB14" s="149"/>
      <c r="AC14" s="149"/>
      <c r="AD14" s="149"/>
      <c r="AE14" s="149"/>
      <c r="AF14" s="149"/>
      <c r="AG14" s="149" t="s">
        <v>161</v>
      </c>
      <c r="AH14" s="149">
        <v>0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ht="22.5" outlineLevel="1" x14ac:dyDescent="0.2">
      <c r="A15" s="170">
        <v>4</v>
      </c>
      <c r="B15" s="171" t="s">
        <v>199</v>
      </c>
      <c r="C15" s="179" t="s">
        <v>200</v>
      </c>
      <c r="D15" s="172" t="s">
        <v>193</v>
      </c>
      <c r="E15" s="173">
        <v>2.88</v>
      </c>
      <c r="F15" s="174"/>
      <c r="G15" s="175">
        <f>ROUND(E15*F15,2)</f>
        <v>0</v>
      </c>
      <c r="H15" s="174"/>
      <c r="I15" s="175">
        <f>ROUND(E15*H15,2)</f>
        <v>0</v>
      </c>
      <c r="J15" s="174"/>
      <c r="K15" s="175">
        <f>ROUND(E15*J15,2)</f>
        <v>0</v>
      </c>
      <c r="L15" s="175">
        <v>21</v>
      </c>
      <c r="M15" s="175">
        <f>G15*(1+L15/100)</f>
        <v>0</v>
      </c>
      <c r="N15" s="175">
        <v>0</v>
      </c>
      <c r="O15" s="175">
        <f>ROUND(E15*N15,2)</f>
        <v>0</v>
      </c>
      <c r="P15" s="175">
        <v>0</v>
      </c>
      <c r="Q15" s="175">
        <f>ROUND(E15*P15,2)</f>
        <v>0</v>
      </c>
      <c r="R15" s="175"/>
      <c r="S15" s="175" t="s">
        <v>169</v>
      </c>
      <c r="T15" s="175" t="s">
        <v>169</v>
      </c>
      <c r="U15" s="175">
        <v>8.9999999999999993E-3</v>
      </c>
      <c r="V15" s="175">
        <f>ROUND(E15*U15,2)</f>
        <v>0.03</v>
      </c>
      <c r="W15" s="176"/>
      <c r="X15" s="159" t="s">
        <v>158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159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180" t="s">
        <v>194</v>
      </c>
      <c r="D16" s="161"/>
      <c r="E16" s="162">
        <v>2.88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49"/>
      <c r="Z16" s="149"/>
      <c r="AA16" s="149"/>
      <c r="AB16" s="149"/>
      <c r="AC16" s="149"/>
      <c r="AD16" s="149"/>
      <c r="AE16" s="149"/>
      <c r="AF16" s="149"/>
      <c r="AG16" s="149" t="s">
        <v>161</v>
      </c>
      <c r="AH16" s="149">
        <v>0</v>
      </c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x14ac:dyDescent="0.2">
      <c r="A17" s="164" t="s">
        <v>151</v>
      </c>
      <c r="B17" s="165" t="s">
        <v>84</v>
      </c>
      <c r="C17" s="178" t="s">
        <v>85</v>
      </c>
      <c r="D17" s="166"/>
      <c r="E17" s="167"/>
      <c r="F17" s="168"/>
      <c r="G17" s="168">
        <f>SUMIF(AG18:AG19,"&lt;&gt;NOR",G18:G19)</f>
        <v>0</v>
      </c>
      <c r="H17" s="168"/>
      <c r="I17" s="168">
        <f>SUM(I18:I19)</f>
        <v>0</v>
      </c>
      <c r="J17" s="168"/>
      <c r="K17" s="168">
        <f>SUM(K18:K19)</f>
        <v>0</v>
      </c>
      <c r="L17" s="168"/>
      <c r="M17" s="168">
        <f>SUM(M18:M19)</f>
        <v>0</v>
      </c>
      <c r="N17" s="168"/>
      <c r="O17" s="168">
        <f>SUM(O18:O19)</f>
        <v>7.27</v>
      </c>
      <c r="P17" s="168"/>
      <c r="Q17" s="168">
        <f>SUM(Q18:Q19)</f>
        <v>0</v>
      </c>
      <c r="R17" s="168"/>
      <c r="S17" s="168"/>
      <c r="T17" s="168"/>
      <c r="U17" s="168"/>
      <c r="V17" s="168">
        <f>SUM(V18:V19)</f>
        <v>1.37</v>
      </c>
      <c r="W17" s="169"/>
      <c r="X17" s="163"/>
      <c r="AG17" t="s">
        <v>152</v>
      </c>
    </row>
    <row r="18" spans="1:60" outlineLevel="1" x14ac:dyDescent="0.2">
      <c r="A18" s="170">
        <v>5</v>
      </c>
      <c r="B18" s="171" t="s">
        <v>201</v>
      </c>
      <c r="C18" s="179" t="s">
        <v>202</v>
      </c>
      <c r="D18" s="172" t="s">
        <v>193</v>
      </c>
      <c r="E18" s="173">
        <v>2.88</v>
      </c>
      <c r="F18" s="174"/>
      <c r="G18" s="175">
        <f>ROUND(E18*F18,2)</f>
        <v>0</v>
      </c>
      <c r="H18" s="174"/>
      <c r="I18" s="175">
        <f>ROUND(E18*H18,2)</f>
        <v>0</v>
      </c>
      <c r="J18" s="174"/>
      <c r="K18" s="175">
        <f>ROUND(E18*J18,2)</f>
        <v>0</v>
      </c>
      <c r="L18" s="175">
        <v>21</v>
      </c>
      <c r="M18" s="175">
        <f>G18*(1+L18/100)</f>
        <v>0</v>
      </c>
      <c r="N18" s="175">
        <v>2.5249999999999999</v>
      </c>
      <c r="O18" s="175">
        <f>ROUND(E18*N18,2)</f>
        <v>7.27</v>
      </c>
      <c r="P18" s="175">
        <v>0</v>
      </c>
      <c r="Q18" s="175">
        <f>ROUND(E18*P18,2)</f>
        <v>0</v>
      </c>
      <c r="R18" s="175"/>
      <c r="S18" s="175" t="s">
        <v>169</v>
      </c>
      <c r="T18" s="175" t="s">
        <v>169</v>
      </c>
      <c r="U18" s="175">
        <v>0.47699999999999998</v>
      </c>
      <c r="V18" s="175">
        <f>ROUND(E18*U18,2)</f>
        <v>1.37</v>
      </c>
      <c r="W18" s="176"/>
      <c r="X18" s="159" t="s">
        <v>158</v>
      </c>
      <c r="Y18" s="149"/>
      <c r="Z18" s="149"/>
      <c r="AA18" s="149"/>
      <c r="AB18" s="149"/>
      <c r="AC18" s="149"/>
      <c r="AD18" s="149"/>
      <c r="AE18" s="149"/>
      <c r="AF18" s="149"/>
      <c r="AG18" s="149" t="s">
        <v>159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180" t="s">
        <v>194</v>
      </c>
      <c r="D19" s="161"/>
      <c r="E19" s="162">
        <v>2.88</v>
      </c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49"/>
      <c r="Z19" s="149"/>
      <c r="AA19" s="149"/>
      <c r="AB19" s="149"/>
      <c r="AC19" s="149"/>
      <c r="AD19" s="149"/>
      <c r="AE19" s="149"/>
      <c r="AF19" s="149"/>
      <c r="AG19" s="149" t="s">
        <v>161</v>
      </c>
      <c r="AH19" s="149"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25.5" x14ac:dyDescent="0.2">
      <c r="A20" s="164" t="s">
        <v>151</v>
      </c>
      <c r="B20" s="165" t="s">
        <v>100</v>
      </c>
      <c r="C20" s="178" t="s">
        <v>101</v>
      </c>
      <c r="D20" s="166"/>
      <c r="E20" s="167"/>
      <c r="F20" s="168"/>
      <c r="G20" s="168">
        <f>SUMIF(AG21:AG32,"&lt;&gt;NOR",G21:G32)</f>
        <v>0</v>
      </c>
      <c r="H20" s="168"/>
      <c r="I20" s="168">
        <f>SUM(I21:I32)</f>
        <v>0</v>
      </c>
      <c r="J20" s="168"/>
      <c r="K20" s="168">
        <f>SUM(K21:K32)</f>
        <v>0</v>
      </c>
      <c r="L20" s="168"/>
      <c r="M20" s="168">
        <f>SUM(M21:M32)</f>
        <v>0</v>
      </c>
      <c r="N20" s="168"/>
      <c r="O20" s="168">
        <f>SUM(O21:O32)</f>
        <v>7.0000000000000007E-2</v>
      </c>
      <c r="P20" s="168"/>
      <c r="Q20" s="168">
        <f>SUM(Q21:Q32)</f>
        <v>0</v>
      </c>
      <c r="R20" s="168"/>
      <c r="S20" s="168"/>
      <c r="T20" s="168"/>
      <c r="U20" s="168"/>
      <c r="V20" s="168">
        <f>SUM(V21:V32)</f>
        <v>7.78</v>
      </c>
      <c r="W20" s="169"/>
      <c r="X20" s="163"/>
      <c r="AG20" t="s">
        <v>152</v>
      </c>
    </row>
    <row r="21" spans="1:60" outlineLevel="1" x14ac:dyDescent="0.2">
      <c r="A21" s="170">
        <v>6</v>
      </c>
      <c r="B21" s="171" t="s">
        <v>203</v>
      </c>
      <c r="C21" s="179" t="s">
        <v>204</v>
      </c>
      <c r="D21" s="172" t="s">
        <v>168</v>
      </c>
      <c r="E21" s="173">
        <v>2</v>
      </c>
      <c r="F21" s="174"/>
      <c r="G21" s="175">
        <f>ROUND(E21*F21,2)</f>
        <v>0</v>
      </c>
      <c r="H21" s="174"/>
      <c r="I21" s="175">
        <f>ROUND(E21*H21,2)</f>
        <v>0</v>
      </c>
      <c r="J21" s="174"/>
      <c r="K21" s="175">
        <f>ROUND(E21*J21,2)</f>
        <v>0</v>
      </c>
      <c r="L21" s="175">
        <v>21</v>
      </c>
      <c r="M21" s="175">
        <f>G21*(1+L21/100)</f>
        <v>0</v>
      </c>
      <c r="N21" s="175">
        <v>1.0000000000000001E-5</v>
      </c>
      <c r="O21" s="175">
        <f>ROUND(E21*N21,2)</f>
        <v>0</v>
      </c>
      <c r="P21" s="175">
        <v>0</v>
      </c>
      <c r="Q21" s="175">
        <f>ROUND(E21*P21,2)</f>
        <v>0</v>
      </c>
      <c r="R21" s="175"/>
      <c r="S21" s="175" t="s">
        <v>169</v>
      </c>
      <c r="T21" s="175" t="s">
        <v>169</v>
      </c>
      <c r="U21" s="175">
        <v>0.17</v>
      </c>
      <c r="V21" s="175">
        <f>ROUND(E21*U21,2)</f>
        <v>0.34</v>
      </c>
      <c r="W21" s="176"/>
      <c r="X21" s="159" t="s">
        <v>158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159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56"/>
      <c r="B22" s="157"/>
      <c r="C22" s="180" t="s">
        <v>84</v>
      </c>
      <c r="D22" s="161"/>
      <c r="E22" s="162">
        <v>2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49"/>
      <c r="Z22" s="149"/>
      <c r="AA22" s="149"/>
      <c r="AB22" s="149"/>
      <c r="AC22" s="149"/>
      <c r="AD22" s="149"/>
      <c r="AE22" s="149"/>
      <c r="AF22" s="149"/>
      <c r="AG22" s="149" t="s">
        <v>161</v>
      </c>
      <c r="AH22" s="149">
        <v>0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70">
        <v>7</v>
      </c>
      <c r="B23" s="171" t="s">
        <v>166</v>
      </c>
      <c r="C23" s="179" t="s">
        <v>167</v>
      </c>
      <c r="D23" s="172" t="s">
        <v>168</v>
      </c>
      <c r="E23" s="173">
        <v>2</v>
      </c>
      <c r="F23" s="174"/>
      <c r="G23" s="175">
        <f>ROUND(E23*F23,2)</f>
        <v>0</v>
      </c>
      <c r="H23" s="174"/>
      <c r="I23" s="175">
        <f>ROUND(E23*H23,2)</f>
        <v>0</v>
      </c>
      <c r="J23" s="174"/>
      <c r="K23" s="175">
        <f>ROUND(E23*J23,2)</f>
        <v>0</v>
      </c>
      <c r="L23" s="175">
        <v>21</v>
      </c>
      <c r="M23" s="175">
        <f>G23*(1+L23/100)</f>
        <v>0</v>
      </c>
      <c r="N23" s="175">
        <v>2.3400000000000001E-2</v>
      </c>
      <c r="O23" s="175">
        <f>ROUND(E23*N23,2)</f>
        <v>0.05</v>
      </c>
      <c r="P23" s="175">
        <v>0</v>
      </c>
      <c r="Q23" s="175">
        <f>ROUND(E23*P23,2)</f>
        <v>0</v>
      </c>
      <c r="R23" s="175"/>
      <c r="S23" s="175" t="s">
        <v>169</v>
      </c>
      <c r="T23" s="175" t="s">
        <v>169</v>
      </c>
      <c r="U23" s="175">
        <v>0.5</v>
      </c>
      <c r="V23" s="175">
        <f>ROUND(E23*U23,2)</f>
        <v>1</v>
      </c>
      <c r="W23" s="176"/>
      <c r="X23" s="159" t="s">
        <v>158</v>
      </c>
      <c r="Y23" s="149"/>
      <c r="Z23" s="149"/>
      <c r="AA23" s="149"/>
      <c r="AB23" s="149"/>
      <c r="AC23" s="149"/>
      <c r="AD23" s="149"/>
      <c r="AE23" s="149"/>
      <c r="AF23" s="149"/>
      <c r="AG23" s="149" t="s">
        <v>159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56"/>
      <c r="B24" s="157"/>
      <c r="C24" s="180" t="s">
        <v>84</v>
      </c>
      <c r="D24" s="161"/>
      <c r="E24" s="162">
        <v>2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49"/>
      <c r="Z24" s="149"/>
      <c r="AA24" s="149"/>
      <c r="AB24" s="149"/>
      <c r="AC24" s="149"/>
      <c r="AD24" s="149"/>
      <c r="AE24" s="149"/>
      <c r="AF24" s="149"/>
      <c r="AG24" s="149" t="s">
        <v>161</v>
      </c>
      <c r="AH24" s="149">
        <v>0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70">
        <v>8</v>
      </c>
      <c r="B25" s="171" t="s">
        <v>205</v>
      </c>
      <c r="C25" s="179" t="s">
        <v>206</v>
      </c>
      <c r="D25" s="172" t="s">
        <v>168</v>
      </c>
      <c r="E25" s="173">
        <v>1</v>
      </c>
      <c r="F25" s="174"/>
      <c r="G25" s="175">
        <f>ROUND(E25*F25,2)</f>
        <v>0</v>
      </c>
      <c r="H25" s="174"/>
      <c r="I25" s="175">
        <f>ROUND(E25*H25,2)</f>
        <v>0</v>
      </c>
      <c r="J25" s="174"/>
      <c r="K25" s="175">
        <f>ROUND(E25*J25,2)</f>
        <v>0</v>
      </c>
      <c r="L25" s="175">
        <v>21</v>
      </c>
      <c r="M25" s="175">
        <f>G25*(1+L25/100)</f>
        <v>0</v>
      </c>
      <c r="N25" s="175">
        <v>0</v>
      </c>
      <c r="O25" s="175">
        <f>ROUND(E25*N25,2)</f>
        <v>0</v>
      </c>
      <c r="P25" s="175">
        <v>0</v>
      </c>
      <c r="Q25" s="175">
        <f>ROUND(E25*P25,2)</f>
        <v>0</v>
      </c>
      <c r="R25" s="175"/>
      <c r="S25" s="175" t="s">
        <v>169</v>
      </c>
      <c r="T25" s="175" t="s">
        <v>169</v>
      </c>
      <c r="U25" s="175">
        <v>0.11890000000000001</v>
      </c>
      <c r="V25" s="175">
        <f>ROUND(E25*U25,2)</f>
        <v>0.12</v>
      </c>
      <c r="W25" s="176"/>
      <c r="X25" s="159" t="s">
        <v>158</v>
      </c>
      <c r="Y25" s="149"/>
      <c r="Z25" s="149"/>
      <c r="AA25" s="149"/>
      <c r="AB25" s="149"/>
      <c r="AC25" s="149"/>
      <c r="AD25" s="149"/>
      <c r="AE25" s="149"/>
      <c r="AF25" s="149"/>
      <c r="AG25" s="149" t="s">
        <v>159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56"/>
      <c r="B26" s="157"/>
      <c r="C26" s="180" t="s">
        <v>82</v>
      </c>
      <c r="D26" s="161"/>
      <c r="E26" s="162">
        <v>1</v>
      </c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49"/>
      <c r="Z26" s="149"/>
      <c r="AA26" s="149"/>
      <c r="AB26" s="149"/>
      <c r="AC26" s="149"/>
      <c r="AD26" s="149"/>
      <c r="AE26" s="149"/>
      <c r="AF26" s="149"/>
      <c r="AG26" s="149" t="s">
        <v>161</v>
      </c>
      <c r="AH26" s="149">
        <v>0</v>
      </c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70">
        <v>9</v>
      </c>
      <c r="B27" s="171" t="s">
        <v>207</v>
      </c>
      <c r="C27" s="179" t="s">
        <v>208</v>
      </c>
      <c r="D27" s="172" t="s">
        <v>168</v>
      </c>
      <c r="E27" s="173">
        <v>40</v>
      </c>
      <c r="F27" s="174"/>
      <c r="G27" s="175">
        <f>ROUND(E27*F27,2)</f>
        <v>0</v>
      </c>
      <c r="H27" s="174"/>
      <c r="I27" s="175">
        <f>ROUND(E27*H27,2)</f>
        <v>0</v>
      </c>
      <c r="J27" s="174"/>
      <c r="K27" s="175">
        <f>ROUND(E27*J27,2)</f>
        <v>0</v>
      </c>
      <c r="L27" s="175">
        <v>21</v>
      </c>
      <c r="M27" s="175">
        <f>G27*(1+L27/100)</f>
        <v>0</v>
      </c>
      <c r="N27" s="175">
        <v>0</v>
      </c>
      <c r="O27" s="175">
        <f>ROUND(E27*N27,2)</f>
        <v>0</v>
      </c>
      <c r="P27" s="175">
        <v>0</v>
      </c>
      <c r="Q27" s="175">
        <f>ROUND(E27*P27,2)</f>
        <v>0</v>
      </c>
      <c r="R27" s="175"/>
      <c r="S27" s="175" t="s">
        <v>169</v>
      </c>
      <c r="T27" s="175" t="s">
        <v>169</v>
      </c>
      <c r="U27" s="175">
        <v>0.158</v>
      </c>
      <c r="V27" s="175">
        <f>ROUND(E27*U27,2)</f>
        <v>6.32</v>
      </c>
      <c r="W27" s="176"/>
      <c r="X27" s="159" t="s">
        <v>158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159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56"/>
      <c r="B28" s="157"/>
      <c r="C28" s="180" t="s">
        <v>209</v>
      </c>
      <c r="D28" s="161"/>
      <c r="E28" s="162">
        <v>40</v>
      </c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49"/>
      <c r="Z28" s="149"/>
      <c r="AA28" s="149"/>
      <c r="AB28" s="149"/>
      <c r="AC28" s="149"/>
      <c r="AD28" s="149"/>
      <c r="AE28" s="149"/>
      <c r="AF28" s="149"/>
      <c r="AG28" s="149" t="s">
        <v>161</v>
      </c>
      <c r="AH28" s="149">
        <v>0</v>
      </c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70">
        <v>10</v>
      </c>
      <c r="B29" s="171" t="s">
        <v>210</v>
      </c>
      <c r="C29" s="179" t="s">
        <v>211</v>
      </c>
      <c r="D29" s="172" t="s">
        <v>168</v>
      </c>
      <c r="E29" s="173">
        <v>2</v>
      </c>
      <c r="F29" s="174"/>
      <c r="G29" s="175">
        <f>ROUND(E29*F29,2)</f>
        <v>0</v>
      </c>
      <c r="H29" s="174"/>
      <c r="I29" s="175">
        <f>ROUND(E29*H29,2)</f>
        <v>0</v>
      </c>
      <c r="J29" s="174"/>
      <c r="K29" s="175">
        <f>ROUND(E29*J29,2)</f>
        <v>0</v>
      </c>
      <c r="L29" s="175">
        <v>21</v>
      </c>
      <c r="M29" s="175">
        <f>G29*(1+L29/100)</f>
        <v>0</v>
      </c>
      <c r="N29" s="175">
        <v>3.2000000000000002E-3</v>
      </c>
      <c r="O29" s="175">
        <f>ROUND(E29*N29,2)</f>
        <v>0.01</v>
      </c>
      <c r="P29" s="175">
        <v>0</v>
      </c>
      <c r="Q29" s="175">
        <f>ROUND(E29*P29,2)</f>
        <v>0</v>
      </c>
      <c r="R29" s="175" t="s">
        <v>172</v>
      </c>
      <c r="S29" s="175" t="s">
        <v>169</v>
      </c>
      <c r="T29" s="175" t="s">
        <v>212</v>
      </c>
      <c r="U29" s="175">
        <v>0</v>
      </c>
      <c r="V29" s="175">
        <f>ROUND(E29*U29,2)</f>
        <v>0</v>
      </c>
      <c r="W29" s="176"/>
      <c r="X29" s="159" t="s">
        <v>173</v>
      </c>
      <c r="Y29" s="149"/>
      <c r="Z29" s="149"/>
      <c r="AA29" s="149"/>
      <c r="AB29" s="149"/>
      <c r="AC29" s="149"/>
      <c r="AD29" s="149"/>
      <c r="AE29" s="149"/>
      <c r="AF29" s="149"/>
      <c r="AG29" s="149" t="s">
        <v>174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56"/>
      <c r="B30" s="157"/>
      <c r="C30" s="180" t="s">
        <v>84</v>
      </c>
      <c r="D30" s="161"/>
      <c r="E30" s="162">
        <v>2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49"/>
      <c r="Z30" s="149"/>
      <c r="AA30" s="149"/>
      <c r="AB30" s="149"/>
      <c r="AC30" s="149"/>
      <c r="AD30" s="149"/>
      <c r="AE30" s="149"/>
      <c r="AF30" s="149"/>
      <c r="AG30" s="149" t="s">
        <v>161</v>
      </c>
      <c r="AH30" s="149">
        <v>0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70">
        <v>11</v>
      </c>
      <c r="B31" s="171" t="s">
        <v>170</v>
      </c>
      <c r="C31" s="179" t="s">
        <v>171</v>
      </c>
      <c r="D31" s="172" t="s">
        <v>168</v>
      </c>
      <c r="E31" s="173">
        <v>2</v>
      </c>
      <c r="F31" s="174"/>
      <c r="G31" s="175">
        <f>ROUND(E31*F31,2)</f>
        <v>0</v>
      </c>
      <c r="H31" s="174"/>
      <c r="I31" s="175">
        <f>ROUND(E31*H31,2)</f>
        <v>0</v>
      </c>
      <c r="J31" s="174"/>
      <c r="K31" s="175">
        <f>ROUND(E31*J31,2)</f>
        <v>0</v>
      </c>
      <c r="L31" s="175">
        <v>21</v>
      </c>
      <c r="M31" s="175">
        <f>G31*(1+L31/100)</f>
        <v>0</v>
      </c>
      <c r="N31" s="175">
        <v>3.3E-3</v>
      </c>
      <c r="O31" s="175">
        <f>ROUND(E31*N31,2)</f>
        <v>0.01</v>
      </c>
      <c r="P31" s="175">
        <v>0</v>
      </c>
      <c r="Q31" s="175">
        <f>ROUND(E31*P31,2)</f>
        <v>0</v>
      </c>
      <c r="R31" s="175" t="s">
        <v>172</v>
      </c>
      <c r="S31" s="175" t="s">
        <v>169</v>
      </c>
      <c r="T31" s="175" t="s">
        <v>169</v>
      </c>
      <c r="U31" s="175">
        <v>0</v>
      </c>
      <c r="V31" s="175">
        <f>ROUND(E31*U31,2)</f>
        <v>0</v>
      </c>
      <c r="W31" s="176"/>
      <c r="X31" s="159" t="s">
        <v>173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174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180" t="s">
        <v>84</v>
      </c>
      <c r="D32" s="161"/>
      <c r="E32" s="162">
        <v>2</v>
      </c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49"/>
      <c r="Z32" s="149"/>
      <c r="AA32" s="149"/>
      <c r="AB32" s="149"/>
      <c r="AC32" s="149"/>
      <c r="AD32" s="149"/>
      <c r="AE32" s="149"/>
      <c r="AF32" s="149"/>
      <c r="AG32" s="149" t="s">
        <v>161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x14ac:dyDescent="0.2">
      <c r="A33" s="164" t="s">
        <v>151</v>
      </c>
      <c r="B33" s="165" t="s">
        <v>105</v>
      </c>
      <c r="C33" s="178" t="s">
        <v>106</v>
      </c>
      <c r="D33" s="166"/>
      <c r="E33" s="167"/>
      <c r="F33" s="168"/>
      <c r="G33" s="168">
        <f>SUMIF(AG34:AG34,"&lt;&gt;NOR",G34:G34)</f>
        <v>0</v>
      </c>
      <c r="H33" s="168"/>
      <c r="I33" s="168">
        <f>SUM(I34:I34)</f>
        <v>0</v>
      </c>
      <c r="J33" s="168"/>
      <c r="K33" s="168">
        <f>SUM(K34:K34)</f>
        <v>0</v>
      </c>
      <c r="L33" s="168"/>
      <c r="M33" s="168">
        <f>SUM(M34:M34)</f>
        <v>0</v>
      </c>
      <c r="N33" s="168"/>
      <c r="O33" s="168">
        <f>SUM(O34:O34)</f>
        <v>0</v>
      </c>
      <c r="P33" s="168"/>
      <c r="Q33" s="168">
        <f>SUM(Q34:Q34)</f>
        <v>0</v>
      </c>
      <c r="R33" s="168"/>
      <c r="S33" s="168"/>
      <c r="T33" s="168"/>
      <c r="U33" s="168"/>
      <c r="V33" s="168">
        <f>SUM(V34:V34)</f>
        <v>9.27</v>
      </c>
      <c r="W33" s="169"/>
      <c r="X33" s="163"/>
      <c r="AG33" t="s">
        <v>152</v>
      </c>
    </row>
    <row r="34" spans="1:60" outlineLevel="1" x14ac:dyDescent="0.2">
      <c r="A34" s="184">
        <v>12</v>
      </c>
      <c r="B34" s="185" t="s">
        <v>213</v>
      </c>
      <c r="C34" s="191" t="s">
        <v>214</v>
      </c>
      <c r="D34" s="186" t="s">
        <v>215</v>
      </c>
      <c r="E34" s="187">
        <v>7.3318199999999996</v>
      </c>
      <c r="F34" s="188"/>
      <c r="G34" s="189">
        <f>ROUND(E34*F34,2)</f>
        <v>0</v>
      </c>
      <c r="H34" s="188"/>
      <c r="I34" s="189">
        <f>ROUND(E34*H34,2)</f>
        <v>0</v>
      </c>
      <c r="J34" s="188"/>
      <c r="K34" s="189">
        <f>ROUND(E34*J34,2)</f>
        <v>0</v>
      </c>
      <c r="L34" s="189">
        <v>21</v>
      </c>
      <c r="M34" s="189">
        <f>G34*(1+L34/100)</f>
        <v>0</v>
      </c>
      <c r="N34" s="189">
        <v>0</v>
      </c>
      <c r="O34" s="189">
        <f>ROUND(E34*N34,2)</f>
        <v>0</v>
      </c>
      <c r="P34" s="189">
        <v>0</v>
      </c>
      <c r="Q34" s="189">
        <f>ROUND(E34*P34,2)</f>
        <v>0</v>
      </c>
      <c r="R34" s="189"/>
      <c r="S34" s="189" t="s">
        <v>169</v>
      </c>
      <c r="T34" s="189" t="s">
        <v>169</v>
      </c>
      <c r="U34" s="189">
        <v>1.264</v>
      </c>
      <c r="V34" s="189">
        <f>ROUND(E34*U34,2)</f>
        <v>9.27</v>
      </c>
      <c r="W34" s="190"/>
      <c r="X34" s="159" t="s">
        <v>216</v>
      </c>
      <c r="Y34" s="149"/>
      <c r="Z34" s="149"/>
      <c r="AA34" s="149"/>
      <c r="AB34" s="149"/>
      <c r="AC34" s="149"/>
      <c r="AD34" s="149"/>
      <c r="AE34" s="149"/>
      <c r="AF34" s="149"/>
      <c r="AG34" s="149" t="s">
        <v>217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x14ac:dyDescent="0.2">
      <c r="A35" s="164" t="s">
        <v>151</v>
      </c>
      <c r="B35" s="165" t="s">
        <v>109</v>
      </c>
      <c r="C35" s="178" t="s">
        <v>110</v>
      </c>
      <c r="D35" s="166"/>
      <c r="E35" s="167"/>
      <c r="F35" s="168"/>
      <c r="G35" s="168">
        <f>SUMIF(AG36:AG42,"&lt;&gt;NOR",G36:G42)</f>
        <v>0</v>
      </c>
      <c r="H35" s="168"/>
      <c r="I35" s="168">
        <f>SUM(I36:I42)</f>
        <v>0</v>
      </c>
      <c r="J35" s="168"/>
      <c r="K35" s="168">
        <f>SUM(K36:K42)</f>
        <v>0</v>
      </c>
      <c r="L35" s="168"/>
      <c r="M35" s="168">
        <f>SUM(M36:M42)</f>
        <v>0</v>
      </c>
      <c r="N35" s="168"/>
      <c r="O35" s="168">
        <f>SUM(O36:O42)</f>
        <v>0.04</v>
      </c>
      <c r="P35" s="168"/>
      <c r="Q35" s="168">
        <f>SUM(Q36:Q42)</f>
        <v>0</v>
      </c>
      <c r="R35" s="168"/>
      <c r="S35" s="168"/>
      <c r="T35" s="168"/>
      <c r="U35" s="168"/>
      <c r="V35" s="168">
        <f>SUM(V36:V42)</f>
        <v>6.410000000000001</v>
      </c>
      <c r="W35" s="169"/>
      <c r="X35" s="163"/>
      <c r="AG35" t="s">
        <v>152</v>
      </c>
    </row>
    <row r="36" spans="1:60" ht="22.5" outlineLevel="1" x14ac:dyDescent="0.2">
      <c r="A36" s="170">
        <v>13</v>
      </c>
      <c r="B36" s="171" t="s">
        <v>218</v>
      </c>
      <c r="C36" s="179" t="s">
        <v>219</v>
      </c>
      <c r="D36" s="172" t="s">
        <v>168</v>
      </c>
      <c r="E36" s="173">
        <v>1</v>
      </c>
      <c r="F36" s="174"/>
      <c r="G36" s="175">
        <f>ROUND(E36*F36,2)</f>
        <v>0</v>
      </c>
      <c r="H36" s="174"/>
      <c r="I36" s="175">
        <f>ROUND(E36*H36,2)</f>
        <v>0</v>
      </c>
      <c r="J36" s="174"/>
      <c r="K36" s="175">
        <f>ROUND(E36*J36,2)</f>
        <v>0</v>
      </c>
      <c r="L36" s="175">
        <v>21</v>
      </c>
      <c r="M36" s="175">
        <f>G36*(1+L36/100)</f>
        <v>0</v>
      </c>
      <c r="N36" s="175">
        <v>4.0000000000000002E-4</v>
      </c>
      <c r="O36" s="175">
        <f>ROUND(E36*N36,2)</f>
        <v>0</v>
      </c>
      <c r="P36" s="175">
        <v>0</v>
      </c>
      <c r="Q36" s="175">
        <f>ROUND(E36*P36,2)</f>
        <v>0</v>
      </c>
      <c r="R36" s="175"/>
      <c r="S36" s="175" t="s">
        <v>169</v>
      </c>
      <c r="T36" s="175" t="s">
        <v>169</v>
      </c>
      <c r="U36" s="175">
        <v>0.45</v>
      </c>
      <c r="V36" s="175">
        <f>ROUND(E36*U36,2)</f>
        <v>0.45</v>
      </c>
      <c r="W36" s="176"/>
      <c r="X36" s="159" t="s">
        <v>158</v>
      </c>
      <c r="Y36" s="149"/>
      <c r="Z36" s="149"/>
      <c r="AA36" s="149"/>
      <c r="AB36" s="149"/>
      <c r="AC36" s="149"/>
      <c r="AD36" s="149"/>
      <c r="AE36" s="149"/>
      <c r="AF36" s="149"/>
      <c r="AG36" s="149" t="s">
        <v>159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180" t="s">
        <v>82</v>
      </c>
      <c r="D37" s="161"/>
      <c r="E37" s="162">
        <v>1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49"/>
      <c r="Z37" s="149"/>
      <c r="AA37" s="149"/>
      <c r="AB37" s="149"/>
      <c r="AC37" s="149"/>
      <c r="AD37" s="149"/>
      <c r="AE37" s="149"/>
      <c r="AF37" s="149"/>
      <c r="AG37" s="149" t="s">
        <v>161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ht="22.5" outlineLevel="1" x14ac:dyDescent="0.2">
      <c r="A38" s="170">
        <v>14</v>
      </c>
      <c r="B38" s="171" t="s">
        <v>220</v>
      </c>
      <c r="C38" s="179" t="s">
        <v>221</v>
      </c>
      <c r="D38" s="172" t="s">
        <v>222</v>
      </c>
      <c r="E38" s="173">
        <v>13.6</v>
      </c>
      <c r="F38" s="174"/>
      <c r="G38" s="175">
        <f>ROUND(E38*F38,2)</f>
        <v>0</v>
      </c>
      <c r="H38" s="174"/>
      <c r="I38" s="175">
        <f>ROUND(E38*H38,2)</f>
        <v>0</v>
      </c>
      <c r="J38" s="174"/>
      <c r="K38" s="175">
        <f>ROUND(E38*J38,2)</f>
        <v>0</v>
      </c>
      <c r="L38" s="175">
        <v>21</v>
      </c>
      <c r="M38" s="175">
        <f>G38*(1+L38/100)</f>
        <v>0</v>
      </c>
      <c r="N38" s="175">
        <v>2.2499999999999998E-3</v>
      </c>
      <c r="O38" s="175">
        <f>ROUND(E38*N38,2)</f>
        <v>0.03</v>
      </c>
      <c r="P38" s="175">
        <v>0</v>
      </c>
      <c r="Q38" s="175">
        <f>ROUND(E38*P38,2)</f>
        <v>0</v>
      </c>
      <c r="R38" s="175"/>
      <c r="S38" s="175" t="s">
        <v>169</v>
      </c>
      <c r="T38" s="175" t="s">
        <v>169</v>
      </c>
      <c r="U38" s="175">
        <v>0.36399999999999999</v>
      </c>
      <c r="V38" s="175">
        <f>ROUND(E38*U38,2)</f>
        <v>4.95</v>
      </c>
      <c r="W38" s="176"/>
      <c r="X38" s="159" t="s">
        <v>158</v>
      </c>
      <c r="Y38" s="149"/>
      <c r="Z38" s="149"/>
      <c r="AA38" s="149"/>
      <c r="AB38" s="149"/>
      <c r="AC38" s="149"/>
      <c r="AD38" s="149"/>
      <c r="AE38" s="149"/>
      <c r="AF38" s="149"/>
      <c r="AG38" s="149" t="s">
        <v>159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56"/>
      <c r="B39" s="157"/>
      <c r="C39" s="180" t="s">
        <v>223</v>
      </c>
      <c r="D39" s="161"/>
      <c r="E39" s="162">
        <v>13.6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49"/>
      <c r="Z39" s="149"/>
      <c r="AA39" s="149"/>
      <c r="AB39" s="149"/>
      <c r="AC39" s="149"/>
      <c r="AD39" s="149"/>
      <c r="AE39" s="149"/>
      <c r="AF39" s="149"/>
      <c r="AG39" s="149" t="s">
        <v>161</v>
      </c>
      <c r="AH39" s="149">
        <v>0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70">
        <v>15</v>
      </c>
      <c r="B40" s="171" t="s">
        <v>224</v>
      </c>
      <c r="C40" s="179" t="s">
        <v>225</v>
      </c>
      <c r="D40" s="172" t="s">
        <v>222</v>
      </c>
      <c r="E40" s="173">
        <v>2.8</v>
      </c>
      <c r="F40" s="174"/>
      <c r="G40" s="175">
        <f>ROUND(E40*F40,2)</f>
        <v>0</v>
      </c>
      <c r="H40" s="174"/>
      <c r="I40" s="175">
        <f>ROUND(E40*H40,2)</f>
        <v>0</v>
      </c>
      <c r="J40" s="174"/>
      <c r="K40" s="175">
        <f>ROUND(E40*J40,2)</f>
        <v>0</v>
      </c>
      <c r="L40" s="175">
        <v>21</v>
      </c>
      <c r="M40" s="175">
        <f>G40*(1+L40/100)</f>
        <v>0</v>
      </c>
      <c r="N40" s="175">
        <v>3.1199999999999999E-3</v>
      </c>
      <c r="O40" s="175">
        <f>ROUND(E40*N40,2)</f>
        <v>0.01</v>
      </c>
      <c r="P40" s="175">
        <v>0</v>
      </c>
      <c r="Q40" s="175">
        <f>ROUND(E40*P40,2)</f>
        <v>0</v>
      </c>
      <c r="R40" s="175"/>
      <c r="S40" s="175" t="s">
        <v>169</v>
      </c>
      <c r="T40" s="175" t="s">
        <v>169</v>
      </c>
      <c r="U40" s="175">
        <v>0.29399999999999998</v>
      </c>
      <c r="V40" s="175">
        <f>ROUND(E40*U40,2)</f>
        <v>0.82</v>
      </c>
      <c r="W40" s="176"/>
      <c r="X40" s="159" t="s">
        <v>158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159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180" t="s">
        <v>226</v>
      </c>
      <c r="D41" s="161"/>
      <c r="E41" s="162">
        <v>2.8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49"/>
      <c r="Z41" s="149"/>
      <c r="AA41" s="149"/>
      <c r="AB41" s="149"/>
      <c r="AC41" s="149"/>
      <c r="AD41" s="149"/>
      <c r="AE41" s="149"/>
      <c r="AF41" s="149"/>
      <c r="AG41" s="149" t="s">
        <v>161</v>
      </c>
      <c r="AH41" s="149">
        <v>0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84">
        <v>16</v>
      </c>
      <c r="B42" s="185" t="s">
        <v>227</v>
      </c>
      <c r="C42" s="191" t="s">
        <v>228</v>
      </c>
      <c r="D42" s="186" t="s">
        <v>215</v>
      </c>
      <c r="E42" s="187">
        <v>3.9739999999999998E-2</v>
      </c>
      <c r="F42" s="188"/>
      <c r="G42" s="189">
        <f>ROUND(E42*F42,2)</f>
        <v>0</v>
      </c>
      <c r="H42" s="188"/>
      <c r="I42" s="189">
        <f>ROUND(E42*H42,2)</f>
        <v>0</v>
      </c>
      <c r="J42" s="188"/>
      <c r="K42" s="189">
        <f>ROUND(E42*J42,2)</f>
        <v>0</v>
      </c>
      <c r="L42" s="189">
        <v>21</v>
      </c>
      <c r="M42" s="189">
        <f>G42*(1+L42/100)</f>
        <v>0</v>
      </c>
      <c r="N42" s="189">
        <v>0</v>
      </c>
      <c r="O42" s="189">
        <f>ROUND(E42*N42,2)</f>
        <v>0</v>
      </c>
      <c r="P42" s="189">
        <v>0</v>
      </c>
      <c r="Q42" s="189">
        <f>ROUND(E42*P42,2)</f>
        <v>0</v>
      </c>
      <c r="R42" s="189"/>
      <c r="S42" s="189" t="s">
        <v>169</v>
      </c>
      <c r="T42" s="189" t="s">
        <v>169</v>
      </c>
      <c r="U42" s="189">
        <v>4.7370000000000001</v>
      </c>
      <c r="V42" s="189">
        <f>ROUND(E42*U42,2)</f>
        <v>0.19</v>
      </c>
      <c r="W42" s="190"/>
      <c r="X42" s="159" t="s">
        <v>216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217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x14ac:dyDescent="0.2">
      <c r="A43" s="164" t="s">
        <v>151</v>
      </c>
      <c r="B43" s="165" t="s">
        <v>113</v>
      </c>
      <c r="C43" s="178" t="s">
        <v>114</v>
      </c>
      <c r="D43" s="166"/>
      <c r="E43" s="167"/>
      <c r="F43" s="168"/>
      <c r="G43" s="168">
        <f>SUMIF(AG44:AG51,"&lt;&gt;NOR",G44:G51)</f>
        <v>0</v>
      </c>
      <c r="H43" s="168"/>
      <c r="I43" s="168">
        <f>SUM(I44:I51)</f>
        <v>0</v>
      </c>
      <c r="J43" s="168"/>
      <c r="K43" s="168">
        <f>SUM(K44:K51)</f>
        <v>0</v>
      </c>
      <c r="L43" s="168"/>
      <c r="M43" s="168">
        <f>SUM(M44:M51)</f>
        <v>0</v>
      </c>
      <c r="N43" s="168"/>
      <c r="O43" s="168">
        <f>SUM(O44:O51)</f>
        <v>0.13</v>
      </c>
      <c r="P43" s="168"/>
      <c r="Q43" s="168">
        <f>SUM(Q44:Q51)</f>
        <v>0</v>
      </c>
      <c r="R43" s="168"/>
      <c r="S43" s="168"/>
      <c r="T43" s="168"/>
      <c r="U43" s="168"/>
      <c r="V43" s="168">
        <f>SUM(V44:V51)</f>
        <v>54.339999999999996</v>
      </c>
      <c r="W43" s="169"/>
      <c r="X43" s="163"/>
      <c r="AG43" t="s">
        <v>152</v>
      </c>
    </row>
    <row r="44" spans="1:60" outlineLevel="1" x14ac:dyDescent="0.2">
      <c r="A44" s="170">
        <v>17</v>
      </c>
      <c r="B44" s="171" t="s">
        <v>229</v>
      </c>
      <c r="C44" s="179" t="s">
        <v>230</v>
      </c>
      <c r="D44" s="172" t="s">
        <v>231</v>
      </c>
      <c r="E44" s="173">
        <v>88.256</v>
      </c>
      <c r="F44" s="174"/>
      <c r="G44" s="175">
        <f>ROUND(E44*F44,2)</f>
        <v>0</v>
      </c>
      <c r="H44" s="174"/>
      <c r="I44" s="175">
        <f>ROUND(E44*H44,2)</f>
        <v>0</v>
      </c>
      <c r="J44" s="174"/>
      <c r="K44" s="175">
        <f>ROUND(E44*J44,2)</f>
        <v>0</v>
      </c>
      <c r="L44" s="175">
        <v>21</v>
      </c>
      <c r="M44" s="175">
        <f>G44*(1+L44/100)</f>
        <v>0</v>
      </c>
      <c r="N44" s="175">
        <v>2.5000000000000001E-4</v>
      </c>
      <c r="O44" s="175">
        <f>ROUND(E44*N44,2)</f>
        <v>0.02</v>
      </c>
      <c r="P44" s="175">
        <v>0</v>
      </c>
      <c r="Q44" s="175">
        <f>ROUND(E44*P44,2)</f>
        <v>0</v>
      </c>
      <c r="R44" s="175"/>
      <c r="S44" s="175" t="s">
        <v>169</v>
      </c>
      <c r="T44" s="175" t="s">
        <v>169</v>
      </c>
      <c r="U44" s="175">
        <v>0.126</v>
      </c>
      <c r="V44" s="175">
        <f>ROUND(E44*U44,2)</f>
        <v>11.12</v>
      </c>
      <c r="W44" s="176"/>
      <c r="X44" s="159" t="s">
        <v>158</v>
      </c>
      <c r="Y44" s="149"/>
      <c r="Z44" s="149"/>
      <c r="AA44" s="149"/>
      <c r="AB44" s="149"/>
      <c r="AC44" s="149"/>
      <c r="AD44" s="149"/>
      <c r="AE44" s="149"/>
      <c r="AF44" s="149"/>
      <c r="AG44" s="149" t="s">
        <v>159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56"/>
      <c r="B45" s="157"/>
      <c r="C45" s="180" t="s">
        <v>232</v>
      </c>
      <c r="D45" s="161"/>
      <c r="E45" s="162">
        <v>88.256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49"/>
      <c r="Z45" s="149"/>
      <c r="AA45" s="149"/>
      <c r="AB45" s="149"/>
      <c r="AC45" s="149"/>
      <c r="AD45" s="149"/>
      <c r="AE45" s="149"/>
      <c r="AF45" s="149"/>
      <c r="AG45" s="149" t="s">
        <v>161</v>
      </c>
      <c r="AH45" s="149">
        <v>0</v>
      </c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70">
        <v>18</v>
      </c>
      <c r="B46" s="171" t="s">
        <v>233</v>
      </c>
      <c r="C46" s="179" t="s">
        <v>234</v>
      </c>
      <c r="D46" s="172" t="s">
        <v>231</v>
      </c>
      <c r="E46" s="173">
        <v>88.256</v>
      </c>
      <c r="F46" s="174"/>
      <c r="G46" s="175">
        <f>ROUND(E46*F46,2)</f>
        <v>0</v>
      </c>
      <c r="H46" s="174"/>
      <c r="I46" s="175">
        <f>ROUND(E46*H46,2)</f>
        <v>0</v>
      </c>
      <c r="J46" s="174"/>
      <c r="K46" s="175">
        <f>ROUND(E46*J46,2)</f>
        <v>0</v>
      </c>
      <c r="L46" s="175">
        <v>21</v>
      </c>
      <c r="M46" s="175">
        <f>G46*(1+L46/100)</f>
        <v>0</v>
      </c>
      <c r="N46" s="175">
        <v>1.7000000000000001E-4</v>
      </c>
      <c r="O46" s="175">
        <f>ROUND(E46*N46,2)</f>
        <v>0.02</v>
      </c>
      <c r="P46" s="175">
        <v>0</v>
      </c>
      <c r="Q46" s="175">
        <f>ROUND(E46*P46,2)</f>
        <v>0</v>
      </c>
      <c r="R46" s="175"/>
      <c r="S46" s="175" t="s">
        <v>169</v>
      </c>
      <c r="T46" s="175" t="s">
        <v>169</v>
      </c>
      <c r="U46" s="175">
        <v>4.2000000000000003E-2</v>
      </c>
      <c r="V46" s="175">
        <f>ROUND(E46*U46,2)</f>
        <v>3.71</v>
      </c>
      <c r="W46" s="176"/>
      <c r="X46" s="159" t="s">
        <v>158</v>
      </c>
      <c r="Y46" s="149"/>
      <c r="Z46" s="149"/>
      <c r="AA46" s="149"/>
      <c r="AB46" s="149"/>
      <c r="AC46" s="149"/>
      <c r="AD46" s="149"/>
      <c r="AE46" s="149"/>
      <c r="AF46" s="149"/>
      <c r="AG46" s="149" t="s">
        <v>159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6"/>
      <c r="B47" s="157"/>
      <c r="C47" s="180" t="s">
        <v>232</v>
      </c>
      <c r="D47" s="161"/>
      <c r="E47" s="162">
        <v>88.256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49"/>
      <c r="Z47" s="149"/>
      <c r="AA47" s="149"/>
      <c r="AB47" s="149"/>
      <c r="AC47" s="149"/>
      <c r="AD47" s="149"/>
      <c r="AE47" s="149"/>
      <c r="AF47" s="149"/>
      <c r="AG47" s="149" t="s">
        <v>161</v>
      </c>
      <c r="AH47" s="149">
        <v>0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70">
        <v>19</v>
      </c>
      <c r="B48" s="171" t="s">
        <v>235</v>
      </c>
      <c r="C48" s="179" t="s">
        <v>236</v>
      </c>
      <c r="D48" s="172" t="s">
        <v>231</v>
      </c>
      <c r="E48" s="173">
        <v>183.78579999999999</v>
      </c>
      <c r="F48" s="174"/>
      <c r="G48" s="175">
        <f>ROUND(E48*F48,2)</f>
        <v>0</v>
      </c>
      <c r="H48" s="174"/>
      <c r="I48" s="175">
        <f>ROUND(E48*H48,2)</f>
        <v>0</v>
      </c>
      <c r="J48" s="174"/>
      <c r="K48" s="175">
        <f>ROUND(E48*J48,2)</f>
        <v>0</v>
      </c>
      <c r="L48" s="175">
        <v>21</v>
      </c>
      <c r="M48" s="175">
        <f>G48*(1+L48/100)</f>
        <v>0</v>
      </c>
      <c r="N48" s="175">
        <v>3.1E-4</v>
      </c>
      <c r="O48" s="175">
        <f>ROUND(E48*N48,2)</f>
        <v>0.06</v>
      </c>
      <c r="P48" s="175">
        <v>0</v>
      </c>
      <c r="Q48" s="175">
        <f>ROUND(E48*P48,2)</f>
        <v>0</v>
      </c>
      <c r="R48" s="175"/>
      <c r="S48" s="175" t="s">
        <v>169</v>
      </c>
      <c r="T48" s="175" t="s">
        <v>169</v>
      </c>
      <c r="U48" s="175">
        <v>0.16400000000000001</v>
      </c>
      <c r="V48" s="175">
        <f>ROUND(E48*U48,2)</f>
        <v>30.14</v>
      </c>
      <c r="W48" s="176"/>
      <c r="X48" s="159" t="s">
        <v>158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159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180" t="s">
        <v>237</v>
      </c>
      <c r="D49" s="161"/>
      <c r="E49" s="162">
        <v>183.78579999999999</v>
      </c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49"/>
      <c r="Z49" s="149"/>
      <c r="AA49" s="149"/>
      <c r="AB49" s="149"/>
      <c r="AC49" s="149"/>
      <c r="AD49" s="149"/>
      <c r="AE49" s="149"/>
      <c r="AF49" s="149"/>
      <c r="AG49" s="149" t="s">
        <v>161</v>
      </c>
      <c r="AH49" s="149">
        <v>0</v>
      </c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70">
        <v>20</v>
      </c>
      <c r="B50" s="171" t="s">
        <v>238</v>
      </c>
      <c r="C50" s="179" t="s">
        <v>239</v>
      </c>
      <c r="D50" s="172" t="s">
        <v>231</v>
      </c>
      <c r="E50" s="173">
        <v>183.78579999999999</v>
      </c>
      <c r="F50" s="174"/>
      <c r="G50" s="175">
        <f>ROUND(E50*F50,2)</f>
        <v>0</v>
      </c>
      <c r="H50" s="174"/>
      <c r="I50" s="175">
        <f>ROUND(E50*H50,2)</f>
        <v>0</v>
      </c>
      <c r="J50" s="174"/>
      <c r="K50" s="175">
        <f>ROUND(E50*J50,2)</f>
        <v>0</v>
      </c>
      <c r="L50" s="175">
        <v>21</v>
      </c>
      <c r="M50" s="175">
        <f>G50*(1+L50/100)</f>
        <v>0</v>
      </c>
      <c r="N50" s="175">
        <v>1.7000000000000001E-4</v>
      </c>
      <c r="O50" s="175">
        <f>ROUND(E50*N50,2)</f>
        <v>0.03</v>
      </c>
      <c r="P50" s="175">
        <v>0</v>
      </c>
      <c r="Q50" s="175">
        <f>ROUND(E50*P50,2)</f>
        <v>0</v>
      </c>
      <c r="R50" s="175"/>
      <c r="S50" s="175" t="s">
        <v>169</v>
      </c>
      <c r="T50" s="175" t="s">
        <v>169</v>
      </c>
      <c r="U50" s="175">
        <v>5.0999999999999997E-2</v>
      </c>
      <c r="V50" s="175">
        <f>ROUND(E50*U50,2)</f>
        <v>9.3699999999999992</v>
      </c>
      <c r="W50" s="176"/>
      <c r="X50" s="159" t="s">
        <v>158</v>
      </c>
      <c r="Y50" s="149"/>
      <c r="Z50" s="149"/>
      <c r="AA50" s="149"/>
      <c r="AB50" s="149"/>
      <c r="AC50" s="149"/>
      <c r="AD50" s="149"/>
      <c r="AE50" s="149"/>
      <c r="AF50" s="149"/>
      <c r="AG50" s="149" t="s">
        <v>159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56"/>
      <c r="B51" s="157"/>
      <c r="C51" s="180" t="s">
        <v>237</v>
      </c>
      <c r="D51" s="161"/>
      <c r="E51" s="162">
        <v>183.78579999999999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49"/>
      <c r="Z51" s="149"/>
      <c r="AA51" s="149"/>
      <c r="AB51" s="149"/>
      <c r="AC51" s="149"/>
      <c r="AD51" s="149"/>
      <c r="AE51" s="149"/>
      <c r="AF51" s="149"/>
      <c r="AG51" s="149" t="s">
        <v>161</v>
      </c>
      <c r="AH51" s="149">
        <v>0</v>
      </c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x14ac:dyDescent="0.2">
      <c r="A52" s="164" t="s">
        <v>151</v>
      </c>
      <c r="B52" s="165" t="s">
        <v>117</v>
      </c>
      <c r="C52" s="178" t="s">
        <v>118</v>
      </c>
      <c r="D52" s="166"/>
      <c r="E52" s="167"/>
      <c r="F52" s="168"/>
      <c r="G52" s="168">
        <f>SUMIF(AG53:AG54,"&lt;&gt;NOR",G53:G54)</f>
        <v>0</v>
      </c>
      <c r="H52" s="168"/>
      <c r="I52" s="168">
        <f>SUM(I53:I54)</f>
        <v>0</v>
      </c>
      <c r="J52" s="168"/>
      <c r="K52" s="168">
        <f>SUM(K53:K54)</f>
        <v>0</v>
      </c>
      <c r="L52" s="168"/>
      <c r="M52" s="168">
        <f>SUM(M53:M54)</f>
        <v>0</v>
      </c>
      <c r="N52" s="168"/>
      <c r="O52" s="168">
        <f>SUM(O53:O54)</f>
        <v>0</v>
      </c>
      <c r="P52" s="168"/>
      <c r="Q52" s="168">
        <f>SUM(Q53:Q54)</f>
        <v>0</v>
      </c>
      <c r="R52" s="168"/>
      <c r="S52" s="168"/>
      <c r="T52" s="168"/>
      <c r="U52" s="168"/>
      <c r="V52" s="168">
        <f>SUM(V53:V54)</f>
        <v>0</v>
      </c>
      <c r="W52" s="169"/>
      <c r="X52" s="163"/>
      <c r="AG52" t="s">
        <v>152</v>
      </c>
    </row>
    <row r="53" spans="1:60" ht="22.5" outlineLevel="1" x14ac:dyDescent="0.2">
      <c r="A53" s="170">
        <v>21</v>
      </c>
      <c r="B53" s="171" t="s">
        <v>240</v>
      </c>
      <c r="C53" s="179" t="s">
        <v>241</v>
      </c>
      <c r="D53" s="172" t="s">
        <v>177</v>
      </c>
      <c r="E53" s="173">
        <v>1</v>
      </c>
      <c r="F53" s="174"/>
      <c r="G53" s="175">
        <f>ROUND(E53*F53,2)</f>
        <v>0</v>
      </c>
      <c r="H53" s="174"/>
      <c r="I53" s="175">
        <f>ROUND(E53*H53,2)</f>
        <v>0</v>
      </c>
      <c r="J53" s="174"/>
      <c r="K53" s="175">
        <f>ROUND(E53*J53,2)</f>
        <v>0</v>
      </c>
      <c r="L53" s="175">
        <v>21</v>
      </c>
      <c r="M53" s="175">
        <f>G53*(1+L53/100)</f>
        <v>0</v>
      </c>
      <c r="N53" s="175">
        <v>0</v>
      </c>
      <c r="O53" s="175">
        <f>ROUND(E53*N53,2)</f>
        <v>0</v>
      </c>
      <c r="P53" s="175">
        <v>0</v>
      </c>
      <c r="Q53" s="175">
        <f>ROUND(E53*P53,2)</f>
        <v>0</v>
      </c>
      <c r="R53" s="175"/>
      <c r="S53" s="175" t="s">
        <v>156</v>
      </c>
      <c r="T53" s="175" t="s">
        <v>157</v>
      </c>
      <c r="U53" s="175">
        <v>0</v>
      </c>
      <c r="V53" s="175">
        <f>ROUND(E53*U53,2)</f>
        <v>0</v>
      </c>
      <c r="W53" s="176"/>
      <c r="X53" s="159" t="s">
        <v>158</v>
      </c>
      <c r="Y53" s="149"/>
      <c r="Z53" s="149"/>
      <c r="AA53" s="149"/>
      <c r="AB53" s="149"/>
      <c r="AC53" s="149"/>
      <c r="AD53" s="149"/>
      <c r="AE53" s="149"/>
      <c r="AF53" s="149"/>
      <c r="AG53" s="149" t="s">
        <v>159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56"/>
      <c r="B54" s="157"/>
      <c r="C54" s="180" t="s">
        <v>82</v>
      </c>
      <c r="D54" s="161"/>
      <c r="E54" s="162">
        <v>1</v>
      </c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49"/>
      <c r="Z54" s="149"/>
      <c r="AA54" s="149"/>
      <c r="AB54" s="149"/>
      <c r="AC54" s="149"/>
      <c r="AD54" s="149"/>
      <c r="AE54" s="149"/>
      <c r="AF54" s="149"/>
      <c r="AG54" s="149" t="s">
        <v>161</v>
      </c>
      <c r="AH54" s="149">
        <v>0</v>
      </c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x14ac:dyDescent="0.2">
      <c r="A55" s="164" t="s">
        <v>151</v>
      </c>
      <c r="B55" s="165" t="s">
        <v>119</v>
      </c>
      <c r="C55" s="178" t="s">
        <v>120</v>
      </c>
      <c r="D55" s="166"/>
      <c r="E55" s="167"/>
      <c r="F55" s="168"/>
      <c r="G55" s="168">
        <f>SUMIF(AG56:AG85,"&lt;&gt;NOR",G56:G85)</f>
        <v>0</v>
      </c>
      <c r="H55" s="168"/>
      <c r="I55" s="168">
        <f>SUM(I56:I85)</f>
        <v>0</v>
      </c>
      <c r="J55" s="168"/>
      <c r="K55" s="168">
        <f>SUM(K56:K85)</f>
        <v>0</v>
      </c>
      <c r="L55" s="168"/>
      <c r="M55" s="168">
        <f>SUM(M56:M85)</f>
        <v>0</v>
      </c>
      <c r="N55" s="168"/>
      <c r="O55" s="168">
        <f>SUM(O56:O85)</f>
        <v>3.85</v>
      </c>
      <c r="P55" s="168"/>
      <c r="Q55" s="168">
        <f>SUM(Q56:Q85)</f>
        <v>0</v>
      </c>
      <c r="R55" s="168"/>
      <c r="S55" s="168"/>
      <c r="T55" s="168"/>
      <c r="U55" s="168"/>
      <c r="V55" s="168">
        <f>SUM(V56:V85)</f>
        <v>78.59</v>
      </c>
      <c r="W55" s="169"/>
      <c r="X55" s="163"/>
      <c r="AG55" t="s">
        <v>152</v>
      </c>
    </row>
    <row r="56" spans="1:60" ht="22.5" outlineLevel="1" x14ac:dyDescent="0.2">
      <c r="A56" s="170">
        <v>22</v>
      </c>
      <c r="B56" s="171" t="s">
        <v>242</v>
      </c>
      <c r="C56" s="179" t="s">
        <v>243</v>
      </c>
      <c r="D56" s="172" t="s">
        <v>231</v>
      </c>
      <c r="E56" s="173">
        <v>91.879000000000005</v>
      </c>
      <c r="F56" s="174"/>
      <c r="G56" s="175">
        <f>ROUND(E56*F56,2)</f>
        <v>0</v>
      </c>
      <c r="H56" s="174"/>
      <c r="I56" s="175">
        <f>ROUND(E56*H56,2)</f>
        <v>0</v>
      </c>
      <c r="J56" s="174"/>
      <c r="K56" s="175">
        <f>ROUND(E56*J56,2)</f>
        <v>0</v>
      </c>
      <c r="L56" s="175">
        <v>21</v>
      </c>
      <c r="M56" s="175">
        <f>G56*(1+L56/100)</f>
        <v>0</v>
      </c>
      <c r="N56" s="175">
        <v>0</v>
      </c>
      <c r="O56" s="175">
        <f>ROUND(E56*N56,2)</f>
        <v>0</v>
      </c>
      <c r="P56" s="175">
        <v>0</v>
      </c>
      <c r="Q56" s="175">
        <f>ROUND(E56*P56,2)</f>
        <v>0</v>
      </c>
      <c r="R56" s="175"/>
      <c r="S56" s="175" t="s">
        <v>169</v>
      </c>
      <c r="T56" s="175" t="s">
        <v>169</v>
      </c>
      <c r="U56" s="175">
        <v>0</v>
      </c>
      <c r="V56" s="175">
        <f>ROUND(E56*U56,2)</f>
        <v>0</v>
      </c>
      <c r="W56" s="176"/>
      <c r="X56" s="159" t="s">
        <v>158</v>
      </c>
      <c r="Y56" s="149"/>
      <c r="Z56" s="149"/>
      <c r="AA56" s="149"/>
      <c r="AB56" s="149"/>
      <c r="AC56" s="149"/>
      <c r="AD56" s="149"/>
      <c r="AE56" s="149"/>
      <c r="AF56" s="149"/>
      <c r="AG56" s="149" t="s">
        <v>159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56"/>
      <c r="B57" s="157"/>
      <c r="C57" s="180" t="s">
        <v>244</v>
      </c>
      <c r="D57" s="161"/>
      <c r="E57" s="162">
        <v>91.879000000000005</v>
      </c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49"/>
      <c r="Z57" s="149"/>
      <c r="AA57" s="149"/>
      <c r="AB57" s="149"/>
      <c r="AC57" s="149"/>
      <c r="AD57" s="149"/>
      <c r="AE57" s="149"/>
      <c r="AF57" s="149"/>
      <c r="AG57" s="149" t="s">
        <v>161</v>
      </c>
      <c r="AH57" s="149">
        <v>0</v>
      </c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ht="22.5" outlineLevel="1" x14ac:dyDescent="0.2">
      <c r="A58" s="170">
        <v>23</v>
      </c>
      <c r="B58" s="171" t="s">
        <v>245</v>
      </c>
      <c r="C58" s="179" t="s">
        <v>246</v>
      </c>
      <c r="D58" s="172" t="s">
        <v>247</v>
      </c>
      <c r="E58" s="173">
        <v>2757.59</v>
      </c>
      <c r="F58" s="174"/>
      <c r="G58" s="175">
        <f>ROUND(E58*F58,2)</f>
        <v>0</v>
      </c>
      <c r="H58" s="174"/>
      <c r="I58" s="175">
        <f>ROUND(E58*H58,2)</f>
        <v>0</v>
      </c>
      <c r="J58" s="174"/>
      <c r="K58" s="175">
        <f>ROUND(E58*J58,2)</f>
        <v>0</v>
      </c>
      <c r="L58" s="175">
        <v>21</v>
      </c>
      <c r="M58" s="175">
        <f>G58*(1+L58/100)</f>
        <v>0</v>
      </c>
      <c r="N58" s="175">
        <v>0</v>
      </c>
      <c r="O58" s="175">
        <f>ROUND(E58*N58,2)</f>
        <v>0</v>
      </c>
      <c r="P58" s="175">
        <v>0</v>
      </c>
      <c r="Q58" s="175">
        <f>ROUND(E58*P58,2)</f>
        <v>0</v>
      </c>
      <c r="R58" s="175"/>
      <c r="S58" s="175" t="s">
        <v>169</v>
      </c>
      <c r="T58" s="175" t="s">
        <v>169</v>
      </c>
      <c r="U58" s="175">
        <v>2.8500000000000001E-2</v>
      </c>
      <c r="V58" s="175">
        <f>ROUND(E58*U58,2)</f>
        <v>78.59</v>
      </c>
      <c r="W58" s="176"/>
      <c r="X58" s="159" t="s">
        <v>158</v>
      </c>
      <c r="Y58" s="149"/>
      <c r="Z58" s="149"/>
      <c r="AA58" s="149"/>
      <c r="AB58" s="149"/>
      <c r="AC58" s="149"/>
      <c r="AD58" s="149"/>
      <c r="AE58" s="149"/>
      <c r="AF58" s="149"/>
      <c r="AG58" s="149" t="s">
        <v>159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56"/>
      <c r="B59" s="157"/>
      <c r="C59" s="180" t="s">
        <v>248</v>
      </c>
      <c r="D59" s="161"/>
      <c r="E59" s="162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49"/>
      <c r="Z59" s="149"/>
      <c r="AA59" s="149"/>
      <c r="AB59" s="149"/>
      <c r="AC59" s="149"/>
      <c r="AD59" s="149"/>
      <c r="AE59" s="149"/>
      <c r="AF59" s="149"/>
      <c r="AG59" s="149" t="s">
        <v>161</v>
      </c>
      <c r="AH59" s="149">
        <v>0</v>
      </c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ht="22.5" outlineLevel="1" x14ac:dyDescent="0.2">
      <c r="A60" s="156"/>
      <c r="B60" s="157"/>
      <c r="C60" s="180" t="s">
        <v>249</v>
      </c>
      <c r="D60" s="161"/>
      <c r="E60" s="162">
        <v>2757.59</v>
      </c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49"/>
      <c r="Z60" s="149"/>
      <c r="AA60" s="149"/>
      <c r="AB60" s="149"/>
      <c r="AC60" s="149"/>
      <c r="AD60" s="149"/>
      <c r="AE60" s="149"/>
      <c r="AF60" s="149"/>
      <c r="AG60" s="149" t="s">
        <v>161</v>
      </c>
      <c r="AH60" s="149">
        <v>0</v>
      </c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70">
        <v>24</v>
      </c>
      <c r="B61" s="171" t="s">
        <v>250</v>
      </c>
      <c r="C61" s="179" t="s">
        <v>251</v>
      </c>
      <c r="D61" s="172" t="s">
        <v>215</v>
      </c>
      <c r="E61" s="173">
        <v>3.2079999999999997E-2</v>
      </c>
      <c r="F61" s="174"/>
      <c r="G61" s="175">
        <f>ROUND(E61*F61,2)</f>
        <v>0</v>
      </c>
      <c r="H61" s="174"/>
      <c r="I61" s="175">
        <f>ROUND(E61*H61,2)</f>
        <v>0</v>
      </c>
      <c r="J61" s="174"/>
      <c r="K61" s="175">
        <f>ROUND(E61*J61,2)</f>
        <v>0</v>
      </c>
      <c r="L61" s="175">
        <v>21</v>
      </c>
      <c r="M61" s="175">
        <f>G61*(1+L61/100)</f>
        <v>0</v>
      </c>
      <c r="N61" s="175">
        <v>1</v>
      </c>
      <c r="O61" s="175">
        <f>ROUND(E61*N61,2)</f>
        <v>0.03</v>
      </c>
      <c r="P61" s="175">
        <v>0</v>
      </c>
      <c r="Q61" s="175">
        <f>ROUND(E61*P61,2)</f>
        <v>0</v>
      </c>
      <c r="R61" s="175" t="s">
        <v>172</v>
      </c>
      <c r="S61" s="175" t="s">
        <v>169</v>
      </c>
      <c r="T61" s="175" t="s">
        <v>169</v>
      </c>
      <c r="U61" s="175">
        <v>0</v>
      </c>
      <c r="V61" s="175">
        <f>ROUND(E61*U61,2)</f>
        <v>0</v>
      </c>
      <c r="W61" s="176"/>
      <c r="X61" s="159" t="s">
        <v>173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174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6"/>
      <c r="B62" s="157"/>
      <c r="C62" s="180" t="s">
        <v>252</v>
      </c>
      <c r="D62" s="161"/>
      <c r="E62" s="162">
        <v>3.2079999999999997E-2</v>
      </c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49"/>
      <c r="Z62" s="149"/>
      <c r="AA62" s="149"/>
      <c r="AB62" s="149"/>
      <c r="AC62" s="149"/>
      <c r="AD62" s="149"/>
      <c r="AE62" s="149"/>
      <c r="AF62" s="149"/>
      <c r="AG62" s="149" t="s">
        <v>161</v>
      </c>
      <c r="AH62" s="149">
        <v>0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">
      <c r="A63" s="170">
        <v>25</v>
      </c>
      <c r="B63" s="171" t="s">
        <v>253</v>
      </c>
      <c r="C63" s="179" t="s">
        <v>254</v>
      </c>
      <c r="D63" s="172" t="s">
        <v>247</v>
      </c>
      <c r="E63" s="173">
        <v>3.1140000000000001E-2</v>
      </c>
      <c r="F63" s="174"/>
      <c r="G63" s="175">
        <f>ROUND(E63*F63,2)</f>
        <v>0</v>
      </c>
      <c r="H63" s="174"/>
      <c r="I63" s="175">
        <f>ROUND(E63*H63,2)</f>
        <v>0</v>
      </c>
      <c r="J63" s="174"/>
      <c r="K63" s="175">
        <f>ROUND(E63*J63,2)</f>
        <v>0</v>
      </c>
      <c r="L63" s="175">
        <v>21</v>
      </c>
      <c r="M63" s="175">
        <f>G63*(1+L63/100)</f>
        <v>0</v>
      </c>
      <c r="N63" s="175">
        <v>1E-3</v>
      </c>
      <c r="O63" s="175">
        <f>ROUND(E63*N63,2)</f>
        <v>0</v>
      </c>
      <c r="P63" s="175">
        <v>0</v>
      </c>
      <c r="Q63" s="175">
        <f>ROUND(E63*P63,2)</f>
        <v>0</v>
      </c>
      <c r="R63" s="175" t="s">
        <v>172</v>
      </c>
      <c r="S63" s="175" t="s">
        <v>169</v>
      </c>
      <c r="T63" s="175" t="s">
        <v>169</v>
      </c>
      <c r="U63" s="175">
        <v>0</v>
      </c>
      <c r="V63" s="175">
        <f>ROUND(E63*U63,2)</f>
        <v>0</v>
      </c>
      <c r="W63" s="176"/>
      <c r="X63" s="159" t="s">
        <v>173</v>
      </c>
      <c r="Y63" s="149"/>
      <c r="Z63" s="149"/>
      <c r="AA63" s="149"/>
      <c r="AB63" s="149"/>
      <c r="AC63" s="149"/>
      <c r="AD63" s="149"/>
      <c r="AE63" s="149"/>
      <c r="AF63" s="149"/>
      <c r="AG63" s="149" t="s">
        <v>174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6"/>
      <c r="B64" s="157"/>
      <c r="C64" s="180" t="s">
        <v>255</v>
      </c>
      <c r="D64" s="161"/>
      <c r="E64" s="162">
        <v>3.1140000000000001E-2</v>
      </c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49"/>
      <c r="Z64" s="149"/>
      <c r="AA64" s="149"/>
      <c r="AB64" s="149"/>
      <c r="AC64" s="149"/>
      <c r="AD64" s="149"/>
      <c r="AE64" s="149"/>
      <c r="AF64" s="149"/>
      <c r="AG64" s="149" t="s">
        <v>161</v>
      </c>
      <c r="AH64" s="149">
        <v>0</v>
      </c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ht="22.5" outlineLevel="1" x14ac:dyDescent="0.2">
      <c r="A65" s="170">
        <v>26</v>
      </c>
      <c r="B65" s="171" t="s">
        <v>256</v>
      </c>
      <c r="C65" s="179" t="s">
        <v>257</v>
      </c>
      <c r="D65" s="172" t="s">
        <v>215</v>
      </c>
      <c r="E65" s="173">
        <v>2.3400000000000001E-3</v>
      </c>
      <c r="F65" s="174"/>
      <c r="G65" s="175">
        <f>ROUND(E65*F65,2)</f>
        <v>0</v>
      </c>
      <c r="H65" s="174"/>
      <c r="I65" s="175">
        <f>ROUND(E65*H65,2)</f>
        <v>0</v>
      </c>
      <c r="J65" s="174"/>
      <c r="K65" s="175">
        <f>ROUND(E65*J65,2)</f>
        <v>0</v>
      </c>
      <c r="L65" s="175">
        <v>21</v>
      </c>
      <c r="M65" s="175">
        <f>G65*(1+L65/100)</f>
        <v>0</v>
      </c>
      <c r="N65" s="175">
        <v>1</v>
      </c>
      <c r="O65" s="175">
        <f>ROUND(E65*N65,2)</f>
        <v>0</v>
      </c>
      <c r="P65" s="175">
        <v>0</v>
      </c>
      <c r="Q65" s="175">
        <f>ROUND(E65*P65,2)</f>
        <v>0</v>
      </c>
      <c r="R65" s="175" t="s">
        <v>172</v>
      </c>
      <c r="S65" s="175" t="s">
        <v>169</v>
      </c>
      <c r="T65" s="175" t="s">
        <v>169</v>
      </c>
      <c r="U65" s="175">
        <v>0</v>
      </c>
      <c r="V65" s="175">
        <f>ROUND(E65*U65,2)</f>
        <v>0</v>
      </c>
      <c r="W65" s="176"/>
      <c r="X65" s="159" t="s">
        <v>173</v>
      </c>
      <c r="Y65" s="149"/>
      <c r="Z65" s="149"/>
      <c r="AA65" s="149"/>
      <c r="AB65" s="149"/>
      <c r="AC65" s="149"/>
      <c r="AD65" s="149"/>
      <c r="AE65" s="149"/>
      <c r="AF65" s="149"/>
      <c r="AG65" s="149" t="s">
        <v>174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56"/>
      <c r="B66" s="157"/>
      <c r="C66" s="180" t="s">
        <v>258</v>
      </c>
      <c r="D66" s="161"/>
      <c r="E66" s="162">
        <v>2.3400000000000001E-3</v>
      </c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49"/>
      <c r="Z66" s="149"/>
      <c r="AA66" s="149"/>
      <c r="AB66" s="149"/>
      <c r="AC66" s="149"/>
      <c r="AD66" s="149"/>
      <c r="AE66" s="149"/>
      <c r="AF66" s="149"/>
      <c r="AG66" s="149" t="s">
        <v>161</v>
      </c>
      <c r="AH66" s="149">
        <v>0</v>
      </c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70">
        <v>27</v>
      </c>
      <c r="B67" s="171" t="s">
        <v>259</v>
      </c>
      <c r="C67" s="179" t="s">
        <v>260</v>
      </c>
      <c r="D67" s="172" t="s">
        <v>215</v>
      </c>
      <c r="E67" s="173">
        <v>1.3041</v>
      </c>
      <c r="F67" s="174"/>
      <c r="G67" s="175">
        <f>ROUND(E67*F67,2)</f>
        <v>0</v>
      </c>
      <c r="H67" s="174"/>
      <c r="I67" s="175">
        <f>ROUND(E67*H67,2)</f>
        <v>0</v>
      </c>
      <c r="J67" s="174"/>
      <c r="K67" s="175">
        <f>ROUND(E67*J67,2)</f>
        <v>0</v>
      </c>
      <c r="L67" s="175">
        <v>21</v>
      </c>
      <c r="M67" s="175">
        <f>G67*(1+L67/100)</f>
        <v>0</v>
      </c>
      <c r="N67" s="175">
        <v>1</v>
      </c>
      <c r="O67" s="175">
        <f>ROUND(E67*N67,2)</f>
        <v>1.3</v>
      </c>
      <c r="P67" s="175">
        <v>0</v>
      </c>
      <c r="Q67" s="175">
        <f>ROUND(E67*P67,2)</f>
        <v>0</v>
      </c>
      <c r="R67" s="175" t="s">
        <v>172</v>
      </c>
      <c r="S67" s="175" t="s">
        <v>169</v>
      </c>
      <c r="T67" s="175" t="s">
        <v>169</v>
      </c>
      <c r="U67" s="175">
        <v>0</v>
      </c>
      <c r="V67" s="175">
        <f>ROUND(E67*U67,2)</f>
        <v>0</v>
      </c>
      <c r="W67" s="176"/>
      <c r="X67" s="159" t="s">
        <v>173</v>
      </c>
      <c r="Y67" s="149"/>
      <c r="Z67" s="149"/>
      <c r="AA67" s="149"/>
      <c r="AB67" s="149"/>
      <c r="AC67" s="149"/>
      <c r="AD67" s="149"/>
      <c r="AE67" s="149"/>
      <c r="AF67" s="149"/>
      <c r="AG67" s="149" t="s">
        <v>174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56"/>
      <c r="B68" s="157"/>
      <c r="C68" s="180" t="s">
        <v>261</v>
      </c>
      <c r="D68" s="161"/>
      <c r="E68" s="162">
        <v>0.63882000000000005</v>
      </c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49"/>
      <c r="Z68" s="149"/>
      <c r="AA68" s="149"/>
      <c r="AB68" s="149"/>
      <c r="AC68" s="149"/>
      <c r="AD68" s="149"/>
      <c r="AE68" s="149"/>
      <c r="AF68" s="149"/>
      <c r="AG68" s="149" t="s">
        <v>161</v>
      </c>
      <c r="AH68" s="149">
        <v>0</v>
      </c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56"/>
      <c r="B69" s="157"/>
      <c r="C69" s="180" t="s">
        <v>262</v>
      </c>
      <c r="D69" s="161"/>
      <c r="E69" s="162">
        <v>0.66527999999999998</v>
      </c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49"/>
      <c r="Z69" s="149"/>
      <c r="AA69" s="149"/>
      <c r="AB69" s="149"/>
      <c r="AC69" s="149"/>
      <c r="AD69" s="149"/>
      <c r="AE69" s="149"/>
      <c r="AF69" s="149"/>
      <c r="AG69" s="149" t="s">
        <v>161</v>
      </c>
      <c r="AH69" s="149">
        <v>0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70">
        <v>28</v>
      </c>
      <c r="B70" s="171" t="s">
        <v>263</v>
      </c>
      <c r="C70" s="179" t="s">
        <v>264</v>
      </c>
      <c r="D70" s="172" t="s">
        <v>215</v>
      </c>
      <c r="E70" s="173">
        <v>1.0959700000000001</v>
      </c>
      <c r="F70" s="174"/>
      <c r="G70" s="175">
        <f>ROUND(E70*F70,2)</f>
        <v>0</v>
      </c>
      <c r="H70" s="174"/>
      <c r="I70" s="175">
        <f>ROUND(E70*H70,2)</f>
        <v>0</v>
      </c>
      <c r="J70" s="174"/>
      <c r="K70" s="175">
        <f>ROUND(E70*J70,2)</f>
        <v>0</v>
      </c>
      <c r="L70" s="175">
        <v>21</v>
      </c>
      <c r="M70" s="175">
        <f>G70*(1+L70/100)</f>
        <v>0</v>
      </c>
      <c r="N70" s="175">
        <v>1</v>
      </c>
      <c r="O70" s="175">
        <f>ROUND(E70*N70,2)</f>
        <v>1.1000000000000001</v>
      </c>
      <c r="P70" s="175">
        <v>0</v>
      </c>
      <c r="Q70" s="175">
        <f>ROUND(E70*P70,2)</f>
        <v>0</v>
      </c>
      <c r="R70" s="175" t="s">
        <v>172</v>
      </c>
      <c r="S70" s="175" t="s">
        <v>169</v>
      </c>
      <c r="T70" s="175" t="s">
        <v>169</v>
      </c>
      <c r="U70" s="175">
        <v>0</v>
      </c>
      <c r="V70" s="175">
        <f>ROUND(E70*U70,2)</f>
        <v>0</v>
      </c>
      <c r="W70" s="176"/>
      <c r="X70" s="159" t="s">
        <v>173</v>
      </c>
      <c r="Y70" s="149"/>
      <c r="Z70" s="149"/>
      <c r="AA70" s="149"/>
      <c r="AB70" s="149"/>
      <c r="AC70" s="149"/>
      <c r="AD70" s="149"/>
      <c r="AE70" s="149"/>
      <c r="AF70" s="149"/>
      <c r="AG70" s="149" t="s">
        <v>174</v>
      </c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56"/>
      <c r="B71" s="157"/>
      <c r="C71" s="180" t="s">
        <v>265</v>
      </c>
      <c r="D71" s="161"/>
      <c r="E71" s="162">
        <v>1.0959700000000001</v>
      </c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49"/>
      <c r="Z71" s="149"/>
      <c r="AA71" s="149"/>
      <c r="AB71" s="149"/>
      <c r="AC71" s="149"/>
      <c r="AD71" s="149"/>
      <c r="AE71" s="149"/>
      <c r="AF71" s="149"/>
      <c r="AG71" s="149" t="s">
        <v>161</v>
      </c>
      <c r="AH71" s="149">
        <v>0</v>
      </c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70">
        <v>29</v>
      </c>
      <c r="B72" s="171" t="s">
        <v>266</v>
      </c>
      <c r="C72" s="179" t="s">
        <v>267</v>
      </c>
      <c r="D72" s="172" t="s">
        <v>215</v>
      </c>
      <c r="E72" s="173">
        <v>3.8600000000000002E-2</v>
      </c>
      <c r="F72" s="174"/>
      <c r="G72" s="175">
        <f>ROUND(E72*F72,2)</f>
        <v>0</v>
      </c>
      <c r="H72" s="174"/>
      <c r="I72" s="175">
        <f>ROUND(E72*H72,2)</f>
        <v>0</v>
      </c>
      <c r="J72" s="174"/>
      <c r="K72" s="175">
        <f>ROUND(E72*J72,2)</f>
        <v>0</v>
      </c>
      <c r="L72" s="175">
        <v>21</v>
      </c>
      <c r="M72" s="175">
        <f>G72*(1+L72/100)</f>
        <v>0</v>
      </c>
      <c r="N72" s="175">
        <v>1</v>
      </c>
      <c r="O72" s="175">
        <f>ROUND(E72*N72,2)</f>
        <v>0.04</v>
      </c>
      <c r="P72" s="175">
        <v>0</v>
      </c>
      <c r="Q72" s="175">
        <f>ROUND(E72*P72,2)</f>
        <v>0</v>
      </c>
      <c r="R72" s="175" t="s">
        <v>172</v>
      </c>
      <c r="S72" s="175" t="s">
        <v>169</v>
      </c>
      <c r="T72" s="175" t="s">
        <v>169</v>
      </c>
      <c r="U72" s="175">
        <v>0</v>
      </c>
      <c r="V72" s="175">
        <f>ROUND(E72*U72,2)</f>
        <v>0</v>
      </c>
      <c r="W72" s="176"/>
      <c r="X72" s="159" t="s">
        <v>173</v>
      </c>
      <c r="Y72" s="149"/>
      <c r="Z72" s="149"/>
      <c r="AA72" s="149"/>
      <c r="AB72" s="149"/>
      <c r="AC72" s="149"/>
      <c r="AD72" s="149"/>
      <c r="AE72" s="149"/>
      <c r="AF72" s="149"/>
      <c r="AG72" s="149" t="s">
        <v>174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56"/>
      <c r="B73" s="157"/>
      <c r="C73" s="180" t="s">
        <v>268</v>
      </c>
      <c r="D73" s="161"/>
      <c r="E73" s="162">
        <v>2.443E-2</v>
      </c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49"/>
      <c r="Z73" s="149"/>
      <c r="AA73" s="149"/>
      <c r="AB73" s="149"/>
      <c r="AC73" s="149"/>
      <c r="AD73" s="149"/>
      <c r="AE73" s="149"/>
      <c r="AF73" s="149"/>
      <c r="AG73" s="149" t="s">
        <v>161</v>
      </c>
      <c r="AH73" s="149">
        <v>0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56"/>
      <c r="B74" s="157"/>
      <c r="C74" s="180" t="s">
        <v>269</v>
      </c>
      <c r="D74" s="161"/>
      <c r="E74" s="162">
        <v>3.9100000000000003E-3</v>
      </c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49"/>
      <c r="Z74" s="149"/>
      <c r="AA74" s="149"/>
      <c r="AB74" s="149"/>
      <c r="AC74" s="149"/>
      <c r="AD74" s="149"/>
      <c r="AE74" s="149"/>
      <c r="AF74" s="149"/>
      <c r="AG74" s="149" t="s">
        <v>161</v>
      </c>
      <c r="AH74" s="149">
        <v>0</v>
      </c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180" t="s">
        <v>270</v>
      </c>
      <c r="D75" s="161"/>
      <c r="E75" s="162">
        <v>7.8200000000000006E-3</v>
      </c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49"/>
      <c r="Z75" s="149"/>
      <c r="AA75" s="149"/>
      <c r="AB75" s="149"/>
      <c r="AC75" s="149"/>
      <c r="AD75" s="149"/>
      <c r="AE75" s="149"/>
      <c r="AF75" s="149"/>
      <c r="AG75" s="149" t="s">
        <v>161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56"/>
      <c r="B76" s="157"/>
      <c r="C76" s="180" t="s">
        <v>271</v>
      </c>
      <c r="D76" s="161"/>
      <c r="E76" s="162">
        <v>2.4399999999999999E-3</v>
      </c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49"/>
      <c r="Z76" s="149"/>
      <c r="AA76" s="149"/>
      <c r="AB76" s="149"/>
      <c r="AC76" s="149"/>
      <c r="AD76" s="149"/>
      <c r="AE76" s="149"/>
      <c r="AF76" s="149"/>
      <c r="AG76" s="149" t="s">
        <v>161</v>
      </c>
      <c r="AH76" s="149">
        <v>0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70">
        <v>30</v>
      </c>
      <c r="B77" s="171" t="s">
        <v>272</v>
      </c>
      <c r="C77" s="179" t="s">
        <v>273</v>
      </c>
      <c r="D77" s="172" t="s">
        <v>215</v>
      </c>
      <c r="E77" s="173">
        <v>0.106</v>
      </c>
      <c r="F77" s="174"/>
      <c r="G77" s="175">
        <f>ROUND(E77*F77,2)</f>
        <v>0</v>
      </c>
      <c r="H77" s="174"/>
      <c r="I77" s="175">
        <f>ROUND(E77*H77,2)</f>
        <v>0</v>
      </c>
      <c r="J77" s="174"/>
      <c r="K77" s="175">
        <f>ROUND(E77*J77,2)</f>
        <v>0</v>
      </c>
      <c r="L77" s="175">
        <v>21</v>
      </c>
      <c r="M77" s="175">
        <f>G77*(1+L77/100)</f>
        <v>0</v>
      </c>
      <c r="N77" s="175">
        <v>1</v>
      </c>
      <c r="O77" s="175">
        <f>ROUND(E77*N77,2)</f>
        <v>0.11</v>
      </c>
      <c r="P77" s="175">
        <v>0</v>
      </c>
      <c r="Q77" s="175">
        <f>ROUND(E77*P77,2)</f>
        <v>0</v>
      </c>
      <c r="R77" s="175" t="s">
        <v>172</v>
      </c>
      <c r="S77" s="175" t="s">
        <v>169</v>
      </c>
      <c r="T77" s="175" t="s">
        <v>169</v>
      </c>
      <c r="U77" s="175">
        <v>0</v>
      </c>
      <c r="V77" s="175">
        <f>ROUND(E77*U77,2)</f>
        <v>0</v>
      </c>
      <c r="W77" s="176"/>
      <c r="X77" s="159" t="s">
        <v>173</v>
      </c>
      <c r="Y77" s="149"/>
      <c r="Z77" s="149"/>
      <c r="AA77" s="149"/>
      <c r="AB77" s="149"/>
      <c r="AC77" s="149"/>
      <c r="AD77" s="149"/>
      <c r="AE77" s="149"/>
      <c r="AF77" s="149"/>
      <c r="AG77" s="149" t="s">
        <v>174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56"/>
      <c r="B78" s="157"/>
      <c r="C78" s="180" t="s">
        <v>274</v>
      </c>
      <c r="D78" s="161"/>
      <c r="E78" s="162">
        <v>0.106</v>
      </c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49"/>
      <c r="Z78" s="149"/>
      <c r="AA78" s="149"/>
      <c r="AB78" s="149"/>
      <c r="AC78" s="149"/>
      <c r="AD78" s="149"/>
      <c r="AE78" s="149"/>
      <c r="AF78" s="149"/>
      <c r="AG78" s="149" t="s">
        <v>161</v>
      </c>
      <c r="AH78" s="149">
        <v>0</v>
      </c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70">
        <v>31</v>
      </c>
      <c r="B79" s="171" t="s">
        <v>275</v>
      </c>
      <c r="C79" s="179" t="s">
        <v>276</v>
      </c>
      <c r="D79" s="172" t="s">
        <v>215</v>
      </c>
      <c r="E79" s="173">
        <v>6.361E-2</v>
      </c>
      <c r="F79" s="174"/>
      <c r="G79" s="175">
        <f>ROUND(E79*F79,2)</f>
        <v>0</v>
      </c>
      <c r="H79" s="174"/>
      <c r="I79" s="175">
        <f>ROUND(E79*H79,2)</f>
        <v>0</v>
      </c>
      <c r="J79" s="174"/>
      <c r="K79" s="175">
        <f>ROUND(E79*J79,2)</f>
        <v>0</v>
      </c>
      <c r="L79" s="175">
        <v>21</v>
      </c>
      <c r="M79" s="175">
        <f>G79*(1+L79/100)</f>
        <v>0</v>
      </c>
      <c r="N79" s="175">
        <v>1</v>
      </c>
      <c r="O79" s="175">
        <f>ROUND(E79*N79,2)</f>
        <v>0.06</v>
      </c>
      <c r="P79" s="175">
        <v>0</v>
      </c>
      <c r="Q79" s="175">
        <f>ROUND(E79*P79,2)</f>
        <v>0</v>
      </c>
      <c r="R79" s="175" t="s">
        <v>172</v>
      </c>
      <c r="S79" s="175" t="s">
        <v>169</v>
      </c>
      <c r="T79" s="175" t="s">
        <v>169</v>
      </c>
      <c r="U79" s="175">
        <v>0</v>
      </c>
      <c r="V79" s="175">
        <f>ROUND(E79*U79,2)</f>
        <v>0</v>
      </c>
      <c r="W79" s="176"/>
      <c r="X79" s="159" t="s">
        <v>173</v>
      </c>
      <c r="Y79" s="149"/>
      <c r="Z79" s="149"/>
      <c r="AA79" s="149"/>
      <c r="AB79" s="149"/>
      <c r="AC79" s="149"/>
      <c r="AD79" s="149"/>
      <c r="AE79" s="149"/>
      <c r="AF79" s="149"/>
      <c r="AG79" s="149" t="s">
        <v>174</v>
      </c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56"/>
      <c r="B80" s="157"/>
      <c r="C80" s="180" t="s">
        <v>277</v>
      </c>
      <c r="D80" s="161"/>
      <c r="E80" s="162">
        <v>6.361E-2</v>
      </c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49"/>
      <c r="Z80" s="149"/>
      <c r="AA80" s="149"/>
      <c r="AB80" s="149"/>
      <c r="AC80" s="149"/>
      <c r="AD80" s="149"/>
      <c r="AE80" s="149"/>
      <c r="AF80" s="149"/>
      <c r="AG80" s="149" t="s">
        <v>161</v>
      </c>
      <c r="AH80" s="149">
        <v>0</v>
      </c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ht="22.5" outlineLevel="1" x14ac:dyDescent="0.2">
      <c r="A81" s="170">
        <v>32</v>
      </c>
      <c r="B81" s="171" t="s">
        <v>278</v>
      </c>
      <c r="C81" s="179" t="s">
        <v>279</v>
      </c>
      <c r="D81" s="172" t="s">
        <v>222</v>
      </c>
      <c r="E81" s="173">
        <v>25.153199999999998</v>
      </c>
      <c r="F81" s="174"/>
      <c r="G81" s="175">
        <f>ROUND(E81*F81,2)</f>
        <v>0</v>
      </c>
      <c r="H81" s="174"/>
      <c r="I81" s="175">
        <f>ROUND(E81*H81,2)</f>
        <v>0</v>
      </c>
      <c r="J81" s="174"/>
      <c r="K81" s="175">
        <f>ROUND(E81*J81,2)</f>
        <v>0</v>
      </c>
      <c r="L81" s="175">
        <v>21</v>
      </c>
      <c r="M81" s="175">
        <f>G81*(1+L81/100)</f>
        <v>0</v>
      </c>
      <c r="N81" s="175">
        <v>1.21E-2</v>
      </c>
      <c r="O81" s="175">
        <f>ROUND(E81*N81,2)</f>
        <v>0.3</v>
      </c>
      <c r="P81" s="175">
        <v>0</v>
      </c>
      <c r="Q81" s="175">
        <f>ROUND(E81*P81,2)</f>
        <v>0</v>
      </c>
      <c r="R81" s="175" t="s">
        <v>172</v>
      </c>
      <c r="S81" s="175" t="s">
        <v>169</v>
      </c>
      <c r="T81" s="175" t="s">
        <v>169</v>
      </c>
      <c r="U81" s="175">
        <v>0</v>
      </c>
      <c r="V81" s="175">
        <f>ROUND(E81*U81,2)</f>
        <v>0</v>
      </c>
      <c r="W81" s="176"/>
      <c r="X81" s="159" t="s">
        <v>173</v>
      </c>
      <c r="Y81" s="149"/>
      <c r="Z81" s="149"/>
      <c r="AA81" s="149"/>
      <c r="AB81" s="149"/>
      <c r="AC81" s="149"/>
      <c r="AD81" s="149"/>
      <c r="AE81" s="149"/>
      <c r="AF81" s="149"/>
      <c r="AG81" s="149" t="s">
        <v>174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1" x14ac:dyDescent="0.2">
      <c r="A82" s="156"/>
      <c r="B82" s="157"/>
      <c r="C82" s="180" t="s">
        <v>280</v>
      </c>
      <c r="D82" s="161"/>
      <c r="E82" s="162">
        <v>12.0312</v>
      </c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49"/>
      <c r="Z82" s="149"/>
      <c r="AA82" s="149"/>
      <c r="AB82" s="149"/>
      <c r="AC82" s="149"/>
      <c r="AD82" s="149"/>
      <c r="AE82" s="149"/>
      <c r="AF82" s="149"/>
      <c r="AG82" s="149" t="s">
        <v>161</v>
      </c>
      <c r="AH82" s="149">
        <v>0</v>
      </c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56"/>
      <c r="B83" s="157"/>
      <c r="C83" s="180" t="s">
        <v>281</v>
      </c>
      <c r="D83" s="161"/>
      <c r="E83" s="162">
        <v>13.122</v>
      </c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49"/>
      <c r="Z83" s="149"/>
      <c r="AA83" s="149"/>
      <c r="AB83" s="149"/>
      <c r="AC83" s="149"/>
      <c r="AD83" s="149"/>
      <c r="AE83" s="149"/>
      <c r="AF83" s="149"/>
      <c r="AG83" s="149" t="s">
        <v>161</v>
      </c>
      <c r="AH83" s="149">
        <v>0</v>
      </c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70">
        <v>33</v>
      </c>
      <c r="B84" s="171" t="s">
        <v>282</v>
      </c>
      <c r="C84" s="179" t="s">
        <v>283</v>
      </c>
      <c r="D84" s="172" t="s">
        <v>231</v>
      </c>
      <c r="E84" s="173">
        <v>99.244330000000005</v>
      </c>
      <c r="F84" s="174"/>
      <c r="G84" s="175">
        <f>ROUND(E84*F84,2)</f>
        <v>0</v>
      </c>
      <c r="H84" s="174"/>
      <c r="I84" s="175">
        <f>ROUND(E84*H84,2)</f>
        <v>0</v>
      </c>
      <c r="J84" s="174"/>
      <c r="K84" s="175">
        <f>ROUND(E84*J84,2)</f>
        <v>0</v>
      </c>
      <c r="L84" s="175">
        <v>21</v>
      </c>
      <c r="M84" s="175">
        <f>G84*(1+L84/100)</f>
        <v>0</v>
      </c>
      <c r="N84" s="175">
        <v>9.1999999999999998E-3</v>
      </c>
      <c r="O84" s="175">
        <f>ROUND(E84*N84,2)</f>
        <v>0.91</v>
      </c>
      <c r="P84" s="175">
        <v>0</v>
      </c>
      <c r="Q84" s="175">
        <f>ROUND(E84*P84,2)</f>
        <v>0</v>
      </c>
      <c r="R84" s="175" t="s">
        <v>172</v>
      </c>
      <c r="S84" s="175" t="s">
        <v>169</v>
      </c>
      <c r="T84" s="175" t="s">
        <v>169</v>
      </c>
      <c r="U84" s="175">
        <v>0</v>
      </c>
      <c r="V84" s="175">
        <f>ROUND(E84*U84,2)</f>
        <v>0</v>
      </c>
      <c r="W84" s="176"/>
      <c r="X84" s="159" t="s">
        <v>173</v>
      </c>
      <c r="Y84" s="149"/>
      <c r="Z84" s="149"/>
      <c r="AA84" s="149"/>
      <c r="AB84" s="149"/>
      <c r="AC84" s="149"/>
      <c r="AD84" s="149"/>
      <c r="AE84" s="149"/>
      <c r="AF84" s="149"/>
      <c r="AG84" s="149" t="s">
        <v>174</v>
      </c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56"/>
      <c r="B85" s="157"/>
      <c r="C85" s="180" t="s">
        <v>284</v>
      </c>
      <c r="D85" s="161"/>
      <c r="E85" s="162">
        <v>99.244330000000005</v>
      </c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49"/>
      <c r="Z85" s="149"/>
      <c r="AA85" s="149"/>
      <c r="AB85" s="149"/>
      <c r="AC85" s="149"/>
      <c r="AD85" s="149"/>
      <c r="AE85" s="149"/>
      <c r="AF85" s="149"/>
      <c r="AG85" s="149" t="s">
        <v>161</v>
      </c>
      <c r="AH85" s="149">
        <v>0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x14ac:dyDescent="0.2">
      <c r="A86" s="3"/>
      <c r="B86" s="4"/>
      <c r="C86" s="181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AE86">
        <v>15</v>
      </c>
      <c r="AF86">
        <v>21</v>
      </c>
      <c r="AG86" t="s">
        <v>138</v>
      </c>
    </row>
    <row r="87" spans="1:60" x14ac:dyDescent="0.2">
      <c r="A87" s="152"/>
      <c r="B87" s="153" t="s">
        <v>30</v>
      </c>
      <c r="C87" s="182"/>
      <c r="D87" s="154"/>
      <c r="E87" s="155"/>
      <c r="F87" s="155"/>
      <c r="G87" s="177">
        <f>G8+G17+G20+G33+G35+G43+G52+G55</f>
        <v>0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AE87">
        <f>SUMIF(L7:L85,AE86,G7:G85)</f>
        <v>0</v>
      </c>
      <c r="AF87">
        <f>SUMIF(L7:L85,AF86,G7:G85)</f>
        <v>0</v>
      </c>
      <c r="AG87" t="s">
        <v>178</v>
      </c>
    </row>
    <row r="88" spans="1:60" x14ac:dyDescent="0.2">
      <c r="A88" s="270" t="s">
        <v>179</v>
      </c>
      <c r="B88" s="270"/>
      <c r="C88" s="181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60" x14ac:dyDescent="0.2">
      <c r="A89" s="3"/>
      <c r="B89" s="4" t="s">
        <v>285</v>
      </c>
      <c r="C89" s="181" t="s">
        <v>286</v>
      </c>
      <c r="D89" s="6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AG89" t="s">
        <v>182</v>
      </c>
    </row>
    <row r="90" spans="1:60" x14ac:dyDescent="0.2">
      <c r="A90" s="3"/>
      <c r="B90" s="4" t="s">
        <v>183</v>
      </c>
      <c r="C90" s="181" t="s">
        <v>184</v>
      </c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AG90" t="s">
        <v>185</v>
      </c>
    </row>
    <row r="91" spans="1:60" x14ac:dyDescent="0.2">
      <c r="A91" s="3"/>
      <c r="B91" s="4"/>
      <c r="C91" s="181" t="s">
        <v>186</v>
      </c>
      <c r="D91" s="6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AG91" t="s">
        <v>187</v>
      </c>
    </row>
    <row r="92" spans="1:60" x14ac:dyDescent="0.2">
      <c r="A92" s="3"/>
      <c r="B92" s="4"/>
      <c r="C92" s="181"/>
      <c r="D92" s="6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60" x14ac:dyDescent="0.2">
      <c r="A93" s="3"/>
      <c r="B93" s="4"/>
      <c r="C93" s="181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60" x14ac:dyDescent="0.2">
      <c r="A94" s="3"/>
      <c r="B94" s="4"/>
      <c r="C94" s="181"/>
      <c r="D94" s="6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60" x14ac:dyDescent="0.2">
      <c r="A95" s="271" t="s">
        <v>188</v>
      </c>
      <c r="B95" s="271"/>
      <c r="C95" s="272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60" x14ac:dyDescent="0.2">
      <c r="A96" s="251"/>
      <c r="B96" s="252"/>
      <c r="C96" s="253"/>
      <c r="D96" s="252"/>
      <c r="E96" s="252"/>
      <c r="F96" s="252"/>
      <c r="G96" s="25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AG96" t="s">
        <v>189</v>
      </c>
    </row>
    <row r="97" spans="1:33" x14ac:dyDescent="0.2">
      <c r="A97" s="255"/>
      <c r="B97" s="256"/>
      <c r="C97" s="257"/>
      <c r="D97" s="256"/>
      <c r="E97" s="256"/>
      <c r="F97" s="256"/>
      <c r="G97" s="258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33" x14ac:dyDescent="0.2">
      <c r="A98" s="255"/>
      <c r="B98" s="256"/>
      <c r="C98" s="257"/>
      <c r="D98" s="256"/>
      <c r="E98" s="256"/>
      <c r="F98" s="256"/>
      <c r="G98" s="258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33" x14ac:dyDescent="0.2">
      <c r="A99" s="255"/>
      <c r="B99" s="256"/>
      <c r="C99" s="257"/>
      <c r="D99" s="256"/>
      <c r="E99" s="256"/>
      <c r="F99" s="256"/>
      <c r="G99" s="258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33" x14ac:dyDescent="0.2">
      <c r="A100" s="259"/>
      <c r="B100" s="260"/>
      <c r="C100" s="261"/>
      <c r="D100" s="260"/>
      <c r="E100" s="260"/>
      <c r="F100" s="260"/>
      <c r="G100" s="26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33" x14ac:dyDescent="0.2">
      <c r="A101" s="3"/>
      <c r="B101" s="4"/>
      <c r="C101" s="181"/>
      <c r="D101" s="6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33" x14ac:dyDescent="0.2">
      <c r="C102" s="183"/>
      <c r="D102" s="10"/>
      <c r="AG102" t="s">
        <v>190</v>
      </c>
    </row>
    <row r="103" spans="1:33" x14ac:dyDescent="0.2">
      <c r="D103" s="10"/>
    </row>
    <row r="104" spans="1:33" x14ac:dyDescent="0.2">
      <c r="D104" s="10"/>
    </row>
    <row r="105" spans="1:33" x14ac:dyDescent="0.2">
      <c r="D105" s="10"/>
    </row>
    <row r="106" spans="1:33" x14ac:dyDescent="0.2">
      <c r="D106" s="10"/>
    </row>
    <row r="107" spans="1:33" x14ac:dyDescent="0.2">
      <c r="D107" s="10"/>
    </row>
    <row r="108" spans="1:33" x14ac:dyDescent="0.2">
      <c r="D108" s="10"/>
    </row>
    <row r="109" spans="1:33" x14ac:dyDescent="0.2">
      <c r="D109" s="10"/>
    </row>
    <row r="110" spans="1:33" x14ac:dyDescent="0.2">
      <c r="D110" s="10"/>
    </row>
    <row r="111" spans="1:33" x14ac:dyDescent="0.2">
      <c r="D111" s="10"/>
    </row>
    <row r="112" spans="1:33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7">
    <mergeCell ref="A96:G100"/>
    <mergeCell ref="A1:G1"/>
    <mergeCell ref="C2:G2"/>
    <mergeCell ref="C3:G3"/>
    <mergeCell ref="C4:G4"/>
    <mergeCell ref="A88:B88"/>
    <mergeCell ref="A95:C95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0" hidden="1" customWidth="1"/>
    <col min="21" max="22" width="0" hidden="1" customWidth="1"/>
    <col min="24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3" t="s">
        <v>6</v>
      </c>
      <c r="B1" s="263"/>
      <c r="C1" s="263"/>
      <c r="D1" s="263"/>
      <c r="E1" s="263"/>
      <c r="F1" s="263"/>
      <c r="G1" s="263"/>
      <c r="AG1" t="s">
        <v>126</v>
      </c>
    </row>
    <row r="2" spans="1:60" ht="24.95" customHeight="1" x14ac:dyDescent="0.2">
      <c r="A2" s="141" t="s">
        <v>7</v>
      </c>
      <c r="B2" s="49" t="s">
        <v>43</v>
      </c>
      <c r="C2" s="264" t="s">
        <v>44</v>
      </c>
      <c r="D2" s="265"/>
      <c r="E2" s="265"/>
      <c r="F2" s="265"/>
      <c r="G2" s="266"/>
      <c r="AG2" t="s">
        <v>127</v>
      </c>
    </row>
    <row r="3" spans="1:60" ht="24.95" customHeight="1" x14ac:dyDescent="0.2">
      <c r="A3" s="141" t="s">
        <v>8</v>
      </c>
      <c r="B3" s="49" t="s">
        <v>63</v>
      </c>
      <c r="C3" s="264" t="s">
        <v>64</v>
      </c>
      <c r="D3" s="265"/>
      <c r="E3" s="265"/>
      <c r="F3" s="265"/>
      <c r="G3" s="266"/>
      <c r="AC3" s="123" t="s">
        <v>127</v>
      </c>
      <c r="AG3" t="s">
        <v>128</v>
      </c>
    </row>
    <row r="4" spans="1:60" ht="24.95" customHeight="1" x14ac:dyDescent="0.2">
      <c r="A4" s="142" t="s">
        <v>9</v>
      </c>
      <c r="B4" s="143" t="s">
        <v>59</v>
      </c>
      <c r="C4" s="267" t="s">
        <v>60</v>
      </c>
      <c r="D4" s="268"/>
      <c r="E4" s="268"/>
      <c r="F4" s="268"/>
      <c r="G4" s="269"/>
      <c r="AG4" t="s">
        <v>129</v>
      </c>
    </row>
    <row r="5" spans="1:60" x14ac:dyDescent="0.2">
      <c r="D5" s="10"/>
    </row>
    <row r="6" spans="1:60" ht="38.25" x14ac:dyDescent="0.2">
      <c r="A6" s="145" t="s">
        <v>130</v>
      </c>
      <c r="B6" s="147" t="s">
        <v>131</v>
      </c>
      <c r="C6" s="147" t="s">
        <v>132</v>
      </c>
      <c r="D6" s="146" t="s">
        <v>133</v>
      </c>
      <c r="E6" s="145" t="s">
        <v>134</v>
      </c>
      <c r="F6" s="144" t="s">
        <v>135</v>
      </c>
      <c r="G6" s="145" t="s">
        <v>30</v>
      </c>
      <c r="H6" s="148" t="s">
        <v>31</v>
      </c>
      <c r="I6" s="148" t="s">
        <v>136</v>
      </c>
      <c r="J6" s="148" t="s">
        <v>32</v>
      </c>
      <c r="K6" s="148" t="s">
        <v>137</v>
      </c>
      <c r="L6" s="148" t="s">
        <v>138</v>
      </c>
      <c r="M6" s="148" t="s">
        <v>139</v>
      </c>
      <c r="N6" s="148" t="s">
        <v>140</v>
      </c>
      <c r="O6" s="148" t="s">
        <v>141</v>
      </c>
      <c r="P6" s="148" t="s">
        <v>142</v>
      </c>
      <c r="Q6" s="148" t="s">
        <v>143</v>
      </c>
      <c r="R6" s="148" t="s">
        <v>144</v>
      </c>
      <c r="S6" s="148" t="s">
        <v>145</v>
      </c>
      <c r="T6" s="148" t="s">
        <v>146</v>
      </c>
      <c r="U6" s="148" t="s">
        <v>147</v>
      </c>
      <c r="V6" s="148" t="s">
        <v>148</v>
      </c>
      <c r="W6" s="148" t="s">
        <v>149</v>
      </c>
      <c r="X6" s="148" t="s">
        <v>150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">
      <c r="A8" s="164" t="s">
        <v>151</v>
      </c>
      <c r="B8" s="165" t="s">
        <v>82</v>
      </c>
      <c r="C8" s="178" t="s">
        <v>83</v>
      </c>
      <c r="D8" s="166"/>
      <c r="E8" s="167"/>
      <c r="F8" s="168"/>
      <c r="G8" s="168">
        <f>SUMIF(AG9:AG89,"&lt;&gt;NOR",G9:G89)</f>
        <v>0</v>
      </c>
      <c r="H8" s="168"/>
      <c r="I8" s="168">
        <f>SUM(I9:I89)</f>
        <v>0</v>
      </c>
      <c r="J8" s="168"/>
      <c r="K8" s="168">
        <f>SUM(K9:K89)</f>
        <v>0</v>
      </c>
      <c r="L8" s="168"/>
      <c r="M8" s="168">
        <f>SUM(M9:M89)</f>
        <v>0</v>
      </c>
      <c r="N8" s="168"/>
      <c r="O8" s="168">
        <f>SUM(O9:O89)</f>
        <v>0.12</v>
      </c>
      <c r="P8" s="168"/>
      <c r="Q8" s="168">
        <f>SUM(Q9:Q89)</f>
        <v>0</v>
      </c>
      <c r="R8" s="168"/>
      <c r="S8" s="168"/>
      <c r="T8" s="168"/>
      <c r="U8" s="168"/>
      <c r="V8" s="168">
        <f>SUM(V9:V89)</f>
        <v>511.65000000000009</v>
      </c>
      <c r="W8" s="169"/>
      <c r="X8" s="163"/>
      <c r="AG8" t="s">
        <v>152</v>
      </c>
    </row>
    <row r="9" spans="1:60" outlineLevel="1" x14ac:dyDescent="0.2">
      <c r="A9" s="170">
        <v>1</v>
      </c>
      <c r="B9" s="171" t="s">
        <v>287</v>
      </c>
      <c r="C9" s="179" t="s">
        <v>288</v>
      </c>
      <c r="D9" s="172" t="s">
        <v>193</v>
      </c>
      <c r="E9" s="173">
        <v>337.25</v>
      </c>
      <c r="F9" s="174"/>
      <c r="G9" s="175">
        <f>ROUND(E9*F9,2)</f>
        <v>0</v>
      </c>
      <c r="H9" s="174"/>
      <c r="I9" s="175">
        <f>ROUND(E9*H9,2)</f>
        <v>0</v>
      </c>
      <c r="J9" s="174"/>
      <c r="K9" s="175">
        <f>ROUND(E9*J9,2)</f>
        <v>0</v>
      </c>
      <c r="L9" s="175">
        <v>21</v>
      </c>
      <c r="M9" s="175">
        <f>G9*(1+L9/100)</f>
        <v>0</v>
      </c>
      <c r="N9" s="175">
        <v>0</v>
      </c>
      <c r="O9" s="175">
        <f>ROUND(E9*N9,2)</f>
        <v>0</v>
      </c>
      <c r="P9" s="175">
        <v>0</v>
      </c>
      <c r="Q9" s="175">
        <f>ROUND(E9*P9,2)</f>
        <v>0</v>
      </c>
      <c r="R9" s="175"/>
      <c r="S9" s="175" t="s">
        <v>169</v>
      </c>
      <c r="T9" s="175" t="s">
        <v>169</v>
      </c>
      <c r="U9" s="175">
        <v>1.34E-2</v>
      </c>
      <c r="V9" s="175">
        <f>ROUND(E9*U9,2)</f>
        <v>4.5199999999999996</v>
      </c>
      <c r="W9" s="176"/>
      <c r="X9" s="159" t="s">
        <v>158</v>
      </c>
      <c r="Y9" s="149"/>
      <c r="Z9" s="149"/>
      <c r="AA9" s="149"/>
      <c r="AB9" s="149"/>
      <c r="AC9" s="149"/>
      <c r="AD9" s="149"/>
      <c r="AE9" s="149"/>
      <c r="AF9" s="149"/>
      <c r="AG9" s="149" t="s">
        <v>159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180" t="s">
        <v>289</v>
      </c>
      <c r="D10" s="161"/>
      <c r="E10" s="162">
        <v>62.5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49"/>
      <c r="Z10" s="149"/>
      <c r="AA10" s="149"/>
      <c r="AB10" s="149"/>
      <c r="AC10" s="149"/>
      <c r="AD10" s="149"/>
      <c r="AE10" s="149"/>
      <c r="AF10" s="149"/>
      <c r="AG10" s="149" t="s">
        <v>161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6"/>
      <c r="B11" s="157"/>
      <c r="C11" s="180" t="s">
        <v>290</v>
      </c>
      <c r="D11" s="161"/>
      <c r="E11" s="162">
        <v>10</v>
      </c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49"/>
      <c r="Z11" s="149"/>
      <c r="AA11" s="149"/>
      <c r="AB11" s="149"/>
      <c r="AC11" s="149"/>
      <c r="AD11" s="149"/>
      <c r="AE11" s="149"/>
      <c r="AF11" s="149"/>
      <c r="AG11" s="149" t="s">
        <v>161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56"/>
      <c r="B12" s="157"/>
      <c r="C12" s="180" t="s">
        <v>291</v>
      </c>
      <c r="D12" s="161"/>
      <c r="E12" s="162">
        <v>246.5</v>
      </c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49"/>
      <c r="Z12" s="149"/>
      <c r="AA12" s="149"/>
      <c r="AB12" s="149"/>
      <c r="AC12" s="149"/>
      <c r="AD12" s="149"/>
      <c r="AE12" s="149"/>
      <c r="AF12" s="149"/>
      <c r="AG12" s="149" t="s">
        <v>161</v>
      </c>
      <c r="AH12" s="149">
        <v>0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56"/>
      <c r="B13" s="157"/>
      <c r="C13" s="180" t="s">
        <v>292</v>
      </c>
      <c r="D13" s="161"/>
      <c r="E13" s="162">
        <v>18.25</v>
      </c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49"/>
      <c r="Z13" s="149"/>
      <c r="AA13" s="149"/>
      <c r="AB13" s="149"/>
      <c r="AC13" s="149"/>
      <c r="AD13" s="149"/>
      <c r="AE13" s="149"/>
      <c r="AF13" s="149"/>
      <c r="AG13" s="149" t="s">
        <v>161</v>
      </c>
      <c r="AH13" s="149">
        <v>0</v>
      </c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70">
        <v>2</v>
      </c>
      <c r="B14" s="171" t="s">
        <v>293</v>
      </c>
      <c r="C14" s="179" t="s">
        <v>294</v>
      </c>
      <c r="D14" s="172" t="s">
        <v>193</v>
      </c>
      <c r="E14" s="173">
        <v>986.28</v>
      </c>
      <c r="F14" s="174"/>
      <c r="G14" s="175">
        <f>ROUND(E14*F14,2)</f>
        <v>0</v>
      </c>
      <c r="H14" s="174"/>
      <c r="I14" s="175">
        <f>ROUND(E14*H14,2)</f>
        <v>0</v>
      </c>
      <c r="J14" s="174"/>
      <c r="K14" s="175">
        <f>ROUND(E14*J14,2)</f>
        <v>0</v>
      </c>
      <c r="L14" s="175">
        <v>21</v>
      </c>
      <c r="M14" s="175">
        <f>G14*(1+L14/100)</f>
        <v>0</v>
      </c>
      <c r="N14" s="175">
        <v>0</v>
      </c>
      <c r="O14" s="175">
        <f>ROUND(E14*N14,2)</f>
        <v>0</v>
      </c>
      <c r="P14" s="175">
        <v>0</v>
      </c>
      <c r="Q14" s="175">
        <f>ROUND(E14*P14,2)</f>
        <v>0</v>
      </c>
      <c r="R14" s="175"/>
      <c r="S14" s="175" t="s">
        <v>169</v>
      </c>
      <c r="T14" s="175" t="s">
        <v>169</v>
      </c>
      <c r="U14" s="175">
        <v>0.223</v>
      </c>
      <c r="V14" s="175">
        <f>ROUND(E14*U14,2)</f>
        <v>219.94</v>
      </c>
      <c r="W14" s="176"/>
      <c r="X14" s="159" t="s">
        <v>158</v>
      </c>
      <c r="Y14" s="149"/>
      <c r="Z14" s="149"/>
      <c r="AA14" s="149"/>
      <c r="AB14" s="149"/>
      <c r="AC14" s="149"/>
      <c r="AD14" s="149"/>
      <c r="AE14" s="149"/>
      <c r="AF14" s="149"/>
      <c r="AG14" s="149" t="s">
        <v>159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56"/>
      <c r="B15" s="157"/>
      <c r="C15" s="180" t="s">
        <v>295</v>
      </c>
      <c r="D15" s="161"/>
      <c r="E15" s="162">
        <v>12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49"/>
      <c r="Z15" s="149"/>
      <c r="AA15" s="149"/>
      <c r="AB15" s="149"/>
      <c r="AC15" s="149"/>
      <c r="AD15" s="149"/>
      <c r="AE15" s="149"/>
      <c r="AF15" s="149"/>
      <c r="AG15" s="149" t="s">
        <v>161</v>
      </c>
      <c r="AH15" s="149">
        <v>0</v>
      </c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180" t="s">
        <v>296</v>
      </c>
      <c r="D16" s="161"/>
      <c r="E16" s="162">
        <v>414.12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49"/>
      <c r="Z16" s="149"/>
      <c r="AA16" s="149"/>
      <c r="AB16" s="149"/>
      <c r="AC16" s="149"/>
      <c r="AD16" s="149"/>
      <c r="AE16" s="149"/>
      <c r="AF16" s="149"/>
      <c r="AG16" s="149" t="s">
        <v>161</v>
      </c>
      <c r="AH16" s="149">
        <v>0</v>
      </c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56"/>
      <c r="B17" s="157"/>
      <c r="C17" s="180" t="s">
        <v>297</v>
      </c>
      <c r="D17" s="161"/>
      <c r="E17" s="162">
        <v>30.66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49"/>
      <c r="Z17" s="149"/>
      <c r="AA17" s="149"/>
      <c r="AB17" s="149"/>
      <c r="AC17" s="149"/>
      <c r="AD17" s="149"/>
      <c r="AE17" s="149"/>
      <c r="AF17" s="149"/>
      <c r="AG17" s="149" t="s">
        <v>161</v>
      </c>
      <c r="AH17" s="149">
        <v>0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56"/>
      <c r="B18" s="157"/>
      <c r="C18" s="180" t="s">
        <v>298</v>
      </c>
      <c r="D18" s="161"/>
      <c r="E18" s="162">
        <v>493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49"/>
      <c r="Z18" s="149"/>
      <c r="AA18" s="149"/>
      <c r="AB18" s="149"/>
      <c r="AC18" s="149"/>
      <c r="AD18" s="149"/>
      <c r="AE18" s="149"/>
      <c r="AF18" s="149"/>
      <c r="AG18" s="149" t="s">
        <v>161</v>
      </c>
      <c r="AH18" s="149">
        <v>0</v>
      </c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180" t="s">
        <v>299</v>
      </c>
      <c r="D19" s="161"/>
      <c r="E19" s="162">
        <v>36.5</v>
      </c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49"/>
      <c r="Z19" s="149"/>
      <c r="AA19" s="149"/>
      <c r="AB19" s="149"/>
      <c r="AC19" s="149"/>
      <c r="AD19" s="149"/>
      <c r="AE19" s="149"/>
      <c r="AF19" s="149"/>
      <c r="AG19" s="149" t="s">
        <v>161</v>
      </c>
      <c r="AH19" s="149"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70">
        <v>3</v>
      </c>
      <c r="B20" s="171" t="s">
        <v>300</v>
      </c>
      <c r="C20" s="179" t="s">
        <v>301</v>
      </c>
      <c r="D20" s="172" t="s">
        <v>193</v>
      </c>
      <c r="E20" s="173">
        <v>986.28</v>
      </c>
      <c r="F20" s="174"/>
      <c r="G20" s="175">
        <f>ROUND(E20*F20,2)</f>
        <v>0</v>
      </c>
      <c r="H20" s="174"/>
      <c r="I20" s="175">
        <f>ROUND(E20*H20,2)</f>
        <v>0</v>
      </c>
      <c r="J20" s="174"/>
      <c r="K20" s="175">
        <f>ROUND(E20*J20,2)</f>
        <v>0</v>
      </c>
      <c r="L20" s="175">
        <v>21</v>
      </c>
      <c r="M20" s="175">
        <f>G20*(1+L20/100)</f>
        <v>0</v>
      </c>
      <c r="N20" s="175">
        <v>0</v>
      </c>
      <c r="O20" s="175">
        <f>ROUND(E20*N20,2)</f>
        <v>0</v>
      </c>
      <c r="P20" s="175">
        <v>0</v>
      </c>
      <c r="Q20" s="175">
        <f>ROUND(E20*P20,2)</f>
        <v>0</v>
      </c>
      <c r="R20" s="175"/>
      <c r="S20" s="175" t="s">
        <v>169</v>
      </c>
      <c r="T20" s="175" t="s">
        <v>169</v>
      </c>
      <c r="U20" s="175">
        <v>8.7999999999999995E-2</v>
      </c>
      <c r="V20" s="175">
        <f>ROUND(E20*U20,2)</f>
        <v>86.79</v>
      </c>
      <c r="W20" s="176"/>
      <c r="X20" s="159" t="s">
        <v>158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159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56"/>
      <c r="B21" s="157"/>
      <c r="C21" s="180" t="s">
        <v>295</v>
      </c>
      <c r="D21" s="161"/>
      <c r="E21" s="162">
        <v>12</v>
      </c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49"/>
      <c r="Z21" s="149"/>
      <c r="AA21" s="149"/>
      <c r="AB21" s="149"/>
      <c r="AC21" s="149"/>
      <c r="AD21" s="149"/>
      <c r="AE21" s="149"/>
      <c r="AF21" s="149"/>
      <c r="AG21" s="149" t="s">
        <v>161</v>
      </c>
      <c r="AH21" s="149">
        <v>0</v>
      </c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56"/>
      <c r="B22" s="157"/>
      <c r="C22" s="180" t="s">
        <v>296</v>
      </c>
      <c r="D22" s="161"/>
      <c r="E22" s="162">
        <v>414.12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49"/>
      <c r="Z22" s="149"/>
      <c r="AA22" s="149"/>
      <c r="AB22" s="149"/>
      <c r="AC22" s="149"/>
      <c r="AD22" s="149"/>
      <c r="AE22" s="149"/>
      <c r="AF22" s="149"/>
      <c r="AG22" s="149" t="s">
        <v>161</v>
      </c>
      <c r="AH22" s="149">
        <v>0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180" t="s">
        <v>297</v>
      </c>
      <c r="D23" s="161"/>
      <c r="E23" s="162">
        <v>30.66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49"/>
      <c r="Z23" s="149"/>
      <c r="AA23" s="149"/>
      <c r="AB23" s="149"/>
      <c r="AC23" s="149"/>
      <c r="AD23" s="149"/>
      <c r="AE23" s="149"/>
      <c r="AF23" s="149"/>
      <c r="AG23" s="149" t="s">
        <v>161</v>
      </c>
      <c r="AH23" s="149">
        <v>0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56"/>
      <c r="B24" s="157"/>
      <c r="C24" s="180" t="s">
        <v>298</v>
      </c>
      <c r="D24" s="161"/>
      <c r="E24" s="162">
        <v>493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49"/>
      <c r="Z24" s="149"/>
      <c r="AA24" s="149"/>
      <c r="AB24" s="149"/>
      <c r="AC24" s="149"/>
      <c r="AD24" s="149"/>
      <c r="AE24" s="149"/>
      <c r="AF24" s="149"/>
      <c r="AG24" s="149" t="s">
        <v>161</v>
      </c>
      <c r="AH24" s="149">
        <v>0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56"/>
      <c r="B25" s="157"/>
      <c r="C25" s="180" t="s">
        <v>299</v>
      </c>
      <c r="D25" s="161"/>
      <c r="E25" s="162">
        <v>36.5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49"/>
      <c r="Z25" s="149"/>
      <c r="AA25" s="149"/>
      <c r="AB25" s="149"/>
      <c r="AC25" s="149"/>
      <c r="AD25" s="149"/>
      <c r="AE25" s="149"/>
      <c r="AF25" s="149"/>
      <c r="AG25" s="149" t="s">
        <v>161</v>
      </c>
      <c r="AH25" s="149">
        <v>0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ht="22.5" outlineLevel="1" x14ac:dyDescent="0.2">
      <c r="A26" s="170">
        <v>4</v>
      </c>
      <c r="B26" s="171" t="s">
        <v>302</v>
      </c>
      <c r="C26" s="179" t="s">
        <v>303</v>
      </c>
      <c r="D26" s="172" t="s">
        <v>193</v>
      </c>
      <c r="E26" s="173">
        <v>208.5</v>
      </c>
      <c r="F26" s="174"/>
      <c r="G26" s="175">
        <f>ROUND(E26*F26,2)</f>
        <v>0</v>
      </c>
      <c r="H26" s="174"/>
      <c r="I26" s="175">
        <f>ROUND(E26*H26,2)</f>
        <v>0</v>
      </c>
      <c r="J26" s="174"/>
      <c r="K26" s="175">
        <f>ROUND(E26*J26,2)</f>
        <v>0</v>
      </c>
      <c r="L26" s="175">
        <v>21</v>
      </c>
      <c r="M26" s="175">
        <f>G26*(1+L26/100)</f>
        <v>0</v>
      </c>
      <c r="N26" s="175">
        <v>0</v>
      </c>
      <c r="O26" s="175">
        <f>ROUND(E26*N26,2)</f>
        <v>0</v>
      </c>
      <c r="P26" s="175">
        <v>0</v>
      </c>
      <c r="Q26" s="175">
        <f>ROUND(E26*P26,2)</f>
        <v>0</v>
      </c>
      <c r="R26" s="175"/>
      <c r="S26" s="175" t="s">
        <v>169</v>
      </c>
      <c r="T26" s="175" t="s">
        <v>169</v>
      </c>
      <c r="U26" s="175">
        <v>5.2999999999999999E-2</v>
      </c>
      <c r="V26" s="175">
        <f>ROUND(E26*U26,2)</f>
        <v>11.05</v>
      </c>
      <c r="W26" s="176"/>
      <c r="X26" s="159" t="s">
        <v>158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159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56"/>
      <c r="B27" s="157"/>
      <c r="C27" s="180" t="s">
        <v>304</v>
      </c>
      <c r="D27" s="161"/>
      <c r="E27" s="162">
        <v>208.5</v>
      </c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49"/>
      <c r="Z27" s="149"/>
      <c r="AA27" s="149"/>
      <c r="AB27" s="149"/>
      <c r="AC27" s="149"/>
      <c r="AD27" s="149"/>
      <c r="AE27" s="149"/>
      <c r="AF27" s="149"/>
      <c r="AG27" s="149" t="s">
        <v>161</v>
      </c>
      <c r="AH27" s="149">
        <v>0</v>
      </c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70">
        <v>5</v>
      </c>
      <c r="B28" s="171" t="s">
        <v>305</v>
      </c>
      <c r="C28" s="179" t="s">
        <v>306</v>
      </c>
      <c r="D28" s="172" t="s">
        <v>193</v>
      </c>
      <c r="E28" s="173">
        <v>4.8</v>
      </c>
      <c r="F28" s="174"/>
      <c r="G28" s="175">
        <f>ROUND(E28*F28,2)</f>
        <v>0</v>
      </c>
      <c r="H28" s="174"/>
      <c r="I28" s="175">
        <f>ROUND(E28*H28,2)</f>
        <v>0</v>
      </c>
      <c r="J28" s="174"/>
      <c r="K28" s="175">
        <f>ROUND(E28*J28,2)</f>
        <v>0</v>
      </c>
      <c r="L28" s="175">
        <v>21</v>
      </c>
      <c r="M28" s="175">
        <f>G28*(1+L28/100)</f>
        <v>0</v>
      </c>
      <c r="N28" s="175">
        <v>0</v>
      </c>
      <c r="O28" s="175">
        <f>ROUND(E28*N28,2)</f>
        <v>0</v>
      </c>
      <c r="P28" s="175">
        <v>0</v>
      </c>
      <c r="Q28" s="175">
        <f>ROUND(E28*P28,2)</f>
        <v>0</v>
      </c>
      <c r="R28" s="175"/>
      <c r="S28" s="175" t="s">
        <v>169</v>
      </c>
      <c r="T28" s="175" t="s">
        <v>169</v>
      </c>
      <c r="U28" s="175">
        <v>0.36499999999999999</v>
      </c>
      <c r="V28" s="175">
        <f>ROUND(E28*U28,2)</f>
        <v>1.75</v>
      </c>
      <c r="W28" s="176"/>
      <c r="X28" s="159" t="s">
        <v>158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159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6"/>
      <c r="B29" s="157"/>
      <c r="C29" s="180" t="s">
        <v>307</v>
      </c>
      <c r="D29" s="161"/>
      <c r="E29" s="162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49"/>
      <c r="Z29" s="149"/>
      <c r="AA29" s="149"/>
      <c r="AB29" s="149"/>
      <c r="AC29" s="149"/>
      <c r="AD29" s="149"/>
      <c r="AE29" s="149"/>
      <c r="AF29" s="149"/>
      <c r="AG29" s="149" t="s">
        <v>161</v>
      </c>
      <c r="AH29" s="149">
        <v>0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56"/>
      <c r="B30" s="157"/>
      <c r="C30" s="180" t="s">
        <v>308</v>
      </c>
      <c r="D30" s="161"/>
      <c r="E30" s="162">
        <v>4.8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49"/>
      <c r="Z30" s="149"/>
      <c r="AA30" s="149"/>
      <c r="AB30" s="149"/>
      <c r="AC30" s="149"/>
      <c r="AD30" s="149"/>
      <c r="AE30" s="149"/>
      <c r="AF30" s="149"/>
      <c r="AG30" s="149" t="s">
        <v>161</v>
      </c>
      <c r="AH30" s="149">
        <v>0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70">
        <v>6</v>
      </c>
      <c r="B31" s="171" t="s">
        <v>309</v>
      </c>
      <c r="C31" s="179" t="s">
        <v>310</v>
      </c>
      <c r="D31" s="172" t="s">
        <v>193</v>
      </c>
      <c r="E31" s="173">
        <v>4.8</v>
      </c>
      <c r="F31" s="174"/>
      <c r="G31" s="175">
        <f>ROUND(E31*F31,2)</f>
        <v>0</v>
      </c>
      <c r="H31" s="174"/>
      <c r="I31" s="175">
        <f>ROUND(E31*H31,2)</f>
        <v>0</v>
      </c>
      <c r="J31" s="174"/>
      <c r="K31" s="175">
        <f>ROUND(E31*J31,2)</f>
        <v>0</v>
      </c>
      <c r="L31" s="175">
        <v>21</v>
      </c>
      <c r="M31" s="175">
        <f>G31*(1+L31/100)</f>
        <v>0</v>
      </c>
      <c r="N31" s="175">
        <v>0</v>
      </c>
      <c r="O31" s="175">
        <f>ROUND(E31*N31,2)</f>
        <v>0</v>
      </c>
      <c r="P31" s="175">
        <v>0</v>
      </c>
      <c r="Q31" s="175">
        <f>ROUND(E31*P31,2)</f>
        <v>0</v>
      </c>
      <c r="R31" s="175"/>
      <c r="S31" s="175" t="s">
        <v>169</v>
      </c>
      <c r="T31" s="175" t="s">
        <v>169</v>
      </c>
      <c r="U31" s="175">
        <v>0.64680000000000004</v>
      </c>
      <c r="V31" s="175">
        <f>ROUND(E31*U31,2)</f>
        <v>3.1</v>
      </c>
      <c r="W31" s="176"/>
      <c r="X31" s="159" t="s">
        <v>158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159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180" t="s">
        <v>307</v>
      </c>
      <c r="D32" s="161"/>
      <c r="E32" s="162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49"/>
      <c r="Z32" s="149"/>
      <c r="AA32" s="149"/>
      <c r="AB32" s="149"/>
      <c r="AC32" s="149"/>
      <c r="AD32" s="149"/>
      <c r="AE32" s="149"/>
      <c r="AF32" s="149"/>
      <c r="AG32" s="149" t="s">
        <v>161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56"/>
      <c r="B33" s="157"/>
      <c r="C33" s="180" t="s">
        <v>308</v>
      </c>
      <c r="D33" s="161"/>
      <c r="E33" s="162">
        <v>4.8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49"/>
      <c r="Z33" s="149"/>
      <c r="AA33" s="149"/>
      <c r="AB33" s="149"/>
      <c r="AC33" s="149"/>
      <c r="AD33" s="149"/>
      <c r="AE33" s="149"/>
      <c r="AF33" s="149"/>
      <c r="AG33" s="149" t="s">
        <v>161</v>
      </c>
      <c r="AH33" s="149">
        <v>0</v>
      </c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70">
        <v>7</v>
      </c>
      <c r="B34" s="171" t="s">
        <v>311</v>
      </c>
      <c r="C34" s="179" t="s">
        <v>312</v>
      </c>
      <c r="D34" s="172" t="s">
        <v>193</v>
      </c>
      <c r="E34" s="173">
        <v>260.51400000000001</v>
      </c>
      <c r="F34" s="174"/>
      <c r="G34" s="175">
        <f>ROUND(E34*F34,2)</f>
        <v>0</v>
      </c>
      <c r="H34" s="174"/>
      <c r="I34" s="175">
        <f>ROUND(E34*H34,2)</f>
        <v>0</v>
      </c>
      <c r="J34" s="174"/>
      <c r="K34" s="175">
        <f>ROUND(E34*J34,2)</f>
        <v>0</v>
      </c>
      <c r="L34" s="175">
        <v>21</v>
      </c>
      <c r="M34" s="175">
        <f>G34*(1+L34/100)</f>
        <v>0</v>
      </c>
      <c r="N34" s="175">
        <v>0</v>
      </c>
      <c r="O34" s="175">
        <f>ROUND(E34*N34,2)</f>
        <v>0</v>
      </c>
      <c r="P34" s="175">
        <v>0</v>
      </c>
      <c r="Q34" s="175">
        <f>ROUND(E34*P34,2)</f>
        <v>0</v>
      </c>
      <c r="R34" s="175"/>
      <c r="S34" s="175" t="s">
        <v>169</v>
      </c>
      <c r="T34" s="175" t="s">
        <v>169</v>
      </c>
      <c r="U34" s="175">
        <v>1.0999999999999999E-2</v>
      </c>
      <c r="V34" s="175">
        <f>ROUND(E34*U34,2)</f>
        <v>2.87</v>
      </c>
      <c r="W34" s="176"/>
      <c r="X34" s="159" t="s">
        <v>158</v>
      </c>
      <c r="Y34" s="149"/>
      <c r="Z34" s="149"/>
      <c r="AA34" s="149"/>
      <c r="AB34" s="149"/>
      <c r="AC34" s="149"/>
      <c r="AD34" s="149"/>
      <c r="AE34" s="149"/>
      <c r="AF34" s="149"/>
      <c r="AG34" s="149" t="s">
        <v>159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56"/>
      <c r="B35" s="157"/>
      <c r="C35" s="180" t="s">
        <v>313</v>
      </c>
      <c r="D35" s="161"/>
      <c r="E35" s="162">
        <v>121.27800000000001</v>
      </c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49"/>
      <c r="Z35" s="149"/>
      <c r="AA35" s="149"/>
      <c r="AB35" s="149"/>
      <c r="AC35" s="149"/>
      <c r="AD35" s="149"/>
      <c r="AE35" s="149"/>
      <c r="AF35" s="149"/>
      <c r="AG35" s="149" t="s">
        <v>161</v>
      </c>
      <c r="AH35" s="149">
        <v>0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56"/>
      <c r="B36" s="157"/>
      <c r="C36" s="180" t="s">
        <v>314</v>
      </c>
      <c r="D36" s="161"/>
      <c r="E36" s="162">
        <v>8.9789999999999992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49"/>
      <c r="Z36" s="149"/>
      <c r="AA36" s="149"/>
      <c r="AB36" s="149"/>
      <c r="AC36" s="149"/>
      <c r="AD36" s="149"/>
      <c r="AE36" s="149"/>
      <c r="AF36" s="149"/>
      <c r="AG36" s="149" t="s">
        <v>161</v>
      </c>
      <c r="AH36" s="149">
        <v>0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180" t="s">
        <v>315</v>
      </c>
      <c r="D37" s="161"/>
      <c r="E37" s="162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49"/>
      <c r="Z37" s="149"/>
      <c r="AA37" s="149"/>
      <c r="AB37" s="149"/>
      <c r="AC37" s="149"/>
      <c r="AD37" s="149"/>
      <c r="AE37" s="149"/>
      <c r="AF37" s="149"/>
      <c r="AG37" s="149" t="s">
        <v>161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56"/>
      <c r="B38" s="157"/>
      <c r="C38" s="180" t="s">
        <v>316</v>
      </c>
      <c r="D38" s="161"/>
      <c r="E38" s="162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49"/>
      <c r="Z38" s="149"/>
      <c r="AA38" s="149"/>
      <c r="AB38" s="149"/>
      <c r="AC38" s="149"/>
      <c r="AD38" s="149"/>
      <c r="AE38" s="149"/>
      <c r="AF38" s="149"/>
      <c r="AG38" s="149" t="s">
        <v>161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56"/>
      <c r="B39" s="157"/>
      <c r="C39" s="180" t="s">
        <v>317</v>
      </c>
      <c r="D39" s="161"/>
      <c r="E39" s="162">
        <v>130.25700000000001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49"/>
      <c r="Z39" s="149"/>
      <c r="AA39" s="149"/>
      <c r="AB39" s="149"/>
      <c r="AC39" s="149"/>
      <c r="AD39" s="149"/>
      <c r="AE39" s="149"/>
      <c r="AF39" s="149"/>
      <c r="AG39" s="149" t="s">
        <v>161</v>
      </c>
      <c r="AH39" s="149">
        <v>0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70">
        <v>8</v>
      </c>
      <c r="B40" s="171" t="s">
        <v>311</v>
      </c>
      <c r="C40" s="179" t="s">
        <v>312</v>
      </c>
      <c r="D40" s="172" t="s">
        <v>193</v>
      </c>
      <c r="E40" s="173">
        <v>208.5</v>
      </c>
      <c r="F40" s="174"/>
      <c r="G40" s="175">
        <f>ROUND(E40*F40,2)</f>
        <v>0</v>
      </c>
      <c r="H40" s="174"/>
      <c r="I40" s="175">
        <f>ROUND(E40*H40,2)</f>
        <v>0</v>
      </c>
      <c r="J40" s="174"/>
      <c r="K40" s="175">
        <f>ROUND(E40*J40,2)</f>
        <v>0</v>
      </c>
      <c r="L40" s="175">
        <v>21</v>
      </c>
      <c r="M40" s="175">
        <f>G40*(1+L40/100)</f>
        <v>0</v>
      </c>
      <c r="N40" s="175">
        <v>0</v>
      </c>
      <c r="O40" s="175">
        <f>ROUND(E40*N40,2)</f>
        <v>0</v>
      </c>
      <c r="P40" s="175">
        <v>0</v>
      </c>
      <c r="Q40" s="175">
        <f>ROUND(E40*P40,2)</f>
        <v>0</v>
      </c>
      <c r="R40" s="175"/>
      <c r="S40" s="175" t="s">
        <v>169</v>
      </c>
      <c r="T40" s="175" t="s">
        <v>169</v>
      </c>
      <c r="U40" s="175">
        <v>1.0999999999999999E-2</v>
      </c>
      <c r="V40" s="175">
        <f>ROUND(E40*U40,2)</f>
        <v>2.29</v>
      </c>
      <c r="W40" s="176"/>
      <c r="X40" s="159" t="s">
        <v>158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159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180" t="s">
        <v>318</v>
      </c>
      <c r="D41" s="161"/>
      <c r="E41" s="162">
        <v>208.5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49"/>
      <c r="Z41" s="149"/>
      <c r="AA41" s="149"/>
      <c r="AB41" s="149"/>
      <c r="AC41" s="149"/>
      <c r="AD41" s="149"/>
      <c r="AE41" s="149"/>
      <c r="AF41" s="149"/>
      <c r="AG41" s="149" t="s">
        <v>161</v>
      </c>
      <c r="AH41" s="149">
        <v>0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70">
        <v>9</v>
      </c>
      <c r="B42" s="171" t="s">
        <v>197</v>
      </c>
      <c r="C42" s="179" t="s">
        <v>198</v>
      </c>
      <c r="D42" s="172" t="s">
        <v>193</v>
      </c>
      <c r="E42" s="173">
        <v>860.82299999999998</v>
      </c>
      <c r="F42" s="174"/>
      <c r="G42" s="175">
        <f>ROUND(E42*F42,2)</f>
        <v>0</v>
      </c>
      <c r="H42" s="174"/>
      <c r="I42" s="175">
        <f>ROUND(E42*H42,2)</f>
        <v>0</v>
      </c>
      <c r="J42" s="174"/>
      <c r="K42" s="175">
        <f>ROUND(E42*J42,2)</f>
        <v>0</v>
      </c>
      <c r="L42" s="175">
        <v>21</v>
      </c>
      <c r="M42" s="175">
        <f>G42*(1+L42/100)</f>
        <v>0</v>
      </c>
      <c r="N42" s="175">
        <v>0</v>
      </c>
      <c r="O42" s="175">
        <f>ROUND(E42*N42,2)</f>
        <v>0</v>
      </c>
      <c r="P42" s="175">
        <v>0</v>
      </c>
      <c r="Q42" s="175">
        <f>ROUND(E42*P42,2)</f>
        <v>0</v>
      </c>
      <c r="R42" s="175"/>
      <c r="S42" s="175" t="s">
        <v>169</v>
      </c>
      <c r="T42" s="175" t="s">
        <v>169</v>
      </c>
      <c r="U42" s="175">
        <v>1.0999999999999999E-2</v>
      </c>
      <c r="V42" s="175">
        <f>ROUND(E42*U42,2)</f>
        <v>9.4700000000000006</v>
      </c>
      <c r="W42" s="176"/>
      <c r="X42" s="159" t="s">
        <v>158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159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180" t="s">
        <v>295</v>
      </c>
      <c r="D43" s="161"/>
      <c r="E43" s="162">
        <v>12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49"/>
      <c r="Z43" s="149"/>
      <c r="AA43" s="149"/>
      <c r="AB43" s="149"/>
      <c r="AC43" s="149"/>
      <c r="AD43" s="149"/>
      <c r="AE43" s="149"/>
      <c r="AF43" s="149"/>
      <c r="AG43" s="149" t="s">
        <v>161</v>
      </c>
      <c r="AH43" s="149">
        <v>0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56"/>
      <c r="B44" s="157"/>
      <c r="C44" s="180" t="s">
        <v>296</v>
      </c>
      <c r="D44" s="161"/>
      <c r="E44" s="162">
        <v>414.12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49"/>
      <c r="Z44" s="149"/>
      <c r="AA44" s="149"/>
      <c r="AB44" s="149"/>
      <c r="AC44" s="149"/>
      <c r="AD44" s="149"/>
      <c r="AE44" s="149"/>
      <c r="AF44" s="149"/>
      <c r="AG44" s="149" t="s">
        <v>161</v>
      </c>
      <c r="AH44" s="149">
        <v>0</v>
      </c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56"/>
      <c r="B45" s="157"/>
      <c r="C45" s="180" t="s">
        <v>297</v>
      </c>
      <c r="D45" s="161"/>
      <c r="E45" s="162">
        <v>30.66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49"/>
      <c r="Z45" s="149"/>
      <c r="AA45" s="149"/>
      <c r="AB45" s="149"/>
      <c r="AC45" s="149"/>
      <c r="AD45" s="149"/>
      <c r="AE45" s="149"/>
      <c r="AF45" s="149"/>
      <c r="AG45" s="149" t="s">
        <v>161</v>
      </c>
      <c r="AH45" s="149">
        <v>0</v>
      </c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56"/>
      <c r="B46" s="157"/>
      <c r="C46" s="180" t="s">
        <v>298</v>
      </c>
      <c r="D46" s="161"/>
      <c r="E46" s="162">
        <v>493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49"/>
      <c r="Z46" s="149"/>
      <c r="AA46" s="149"/>
      <c r="AB46" s="149"/>
      <c r="AC46" s="149"/>
      <c r="AD46" s="149"/>
      <c r="AE46" s="149"/>
      <c r="AF46" s="149"/>
      <c r="AG46" s="149" t="s">
        <v>161</v>
      </c>
      <c r="AH46" s="149">
        <v>0</v>
      </c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6"/>
      <c r="B47" s="157"/>
      <c r="C47" s="180" t="s">
        <v>299</v>
      </c>
      <c r="D47" s="161"/>
      <c r="E47" s="162">
        <v>36.5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49"/>
      <c r="Z47" s="149"/>
      <c r="AA47" s="149"/>
      <c r="AB47" s="149"/>
      <c r="AC47" s="149"/>
      <c r="AD47" s="149"/>
      <c r="AE47" s="149"/>
      <c r="AF47" s="149"/>
      <c r="AG47" s="149" t="s">
        <v>161</v>
      </c>
      <c r="AH47" s="149">
        <v>0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56"/>
      <c r="B48" s="157"/>
      <c r="C48" s="180" t="s">
        <v>319</v>
      </c>
      <c r="D48" s="161"/>
      <c r="E48" s="162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49"/>
      <c r="Z48" s="149"/>
      <c r="AA48" s="149"/>
      <c r="AB48" s="149"/>
      <c r="AC48" s="149"/>
      <c r="AD48" s="149"/>
      <c r="AE48" s="149"/>
      <c r="AF48" s="149"/>
      <c r="AG48" s="149" t="s">
        <v>161</v>
      </c>
      <c r="AH48" s="149">
        <v>0</v>
      </c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180" t="s">
        <v>308</v>
      </c>
      <c r="D49" s="161"/>
      <c r="E49" s="162">
        <v>4.8</v>
      </c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49"/>
      <c r="Z49" s="149"/>
      <c r="AA49" s="149"/>
      <c r="AB49" s="149"/>
      <c r="AC49" s="149"/>
      <c r="AD49" s="149"/>
      <c r="AE49" s="149"/>
      <c r="AF49" s="149"/>
      <c r="AG49" s="149" t="s">
        <v>161</v>
      </c>
      <c r="AH49" s="149">
        <v>0</v>
      </c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56"/>
      <c r="B50" s="157"/>
      <c r="C50" s="180" t="s">
        <v>315</v>
      </c>
      <c r="D50" s="161"/>
      <c r="E50" s="162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49"/>
      <c r="Z50" s="149"/>
      <c r="AA50" s="149"/>
      <c r="AB50" s="149"/>
      <c r="AC50" s="149"/>
      <c r="AD50" s="149"/>
      <c r="AE50" s="149"/>
      <c r="AF50" s="149"/>
      <c r="AG50" s="149" t="s">
        <v>161</v>
      </c>
      <c r="AH50" s="149">
        <v>0</v>
      </c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56"/>
      <c r="B51" s="157"/>
      <c r="C51" s="180" t="s">
        <v>320</v>
      </c>
      <c r="D51" s="161"/>
      <c r="E51" s="162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49"/>
      <c r="Z51" s="149"/>
      <c r="AA51" s="149"/>
      <c r="AB51" s="149"/>
      <c r="AC51" s="149"/>
      <c r="AD51" s="149"/>
      <c r="AE51" s="149"/>
      <c r="AF51" s="149"/>
      <c r="AG51" s="149" t="s">
        <v>161</v>
      </c>
      <c r="AH51" s="149">
        <v>0</v>
      </c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56"/>
      <c r="B52" s="157"/>
      <c r="C52" s="180" t="s">
        <v>321</v>
      </c>
      <c r="D52" s="161"/>
      <c r="E52" s="162">
        <v>-130.25700000000001</v>
      </c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49"/>
      <c r="Z52" s="149"/>
      <c r="AA52" s="149"/>
      <c r="AB52" s="149"/>
      <c r="AC52" s="149"/>
      <c r="AD52" s="149"/>
      <c r="AE52" s="149"/>
      <c r="AF52" s="149"/>
      <c r="AG52" s="149" t="s">
        <v>161</v>
      </c>
      <c r="AH52" s="149">
        <v>0</v>
      </c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70">
        <v>10</v>
      </c>
      <c r="B53" s="171" t="s">
        <v>322</v>
      </c>
      <c r="C53" s="179" t="s">
        <v>323</v>
      </c>
      <c r="D53" s="172" t="s">
        <v>193</v>
      </c>
      <c r="E53" s="173">
        <v>130.25700000000001</v>
      </c>
      <c r="F53" s="174"/>
      <c r="G53" s="175">
        <f>ROUND(E53*F53,2)</f>
        <v>0</v>
      </c>
      <c r="H53" s="174"/>
      <c r="I53" s="175">
        <f>ROUND(E53*H53,2)</f>
        <v>0</v>
      </c>
      <c r="J53" s="174"/>
      <c r="K53" s="175">
        <f>ROUND(E53*J53,2)</f>
        <v>0</v>
      </c>
      <c r="L53" s="175">
        <v>21</v>
      </c>
      <c r="M53" s="175">
        <f>G53*(1+L53/100)</f>
        <v>0</v>
      </c>
      <c r="N53" s="175">
        <v>0</v>
      </c>
      <c r="O53" s="175">
        <f>ROUND(E53*N53,2)</f>
        <v>0</v>
      </c>
      <c r="P53" s="175">
        <v>0</v>
      </c>
      <c r="Q53" s="175">
        <f>ROUND(E53*P53,2)</f>
        <v>0</v>
      </c>
      <c r="R53" s="175"/>
      <c r="S53" s="175" t="s">
        <v>169</v>
      </c>
      <c r="T53" s="175" t="s">
        <v>169</v>
      </c>
      <c r="U53" s="175">
        <v>5.2999999999999999E-2</v>
      </c>
      <c r="V53" s="175">
        <f>ROUND(E53*U53,2)</f>
        <v>6.9</v>
      </c>
      <c r="W53" s="176"/>
      <c r="X53" s="159" t="s">
        <v>158</v>
      </c>
      <c r="Y53" s="149"/>
      <c r="Z53" s="149"/>
      <c r="AA53" s="149"/>
      <c r="AB53" s="149"/>
      <c r="AC53" s="149"/>
      <c r="AD53" s="149"/>
      <c r="AE53" s="149"/>
      <c r="AF53" s="149"/>
      <c r="AG53" s="149" t="s">
        <v>159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56"/>
      <c r="B54" s="157"/>
      <c r="C54" s="180" t="s">
        <v>324</v>
      </c>
      <c r="D54" s="161"/>
      <c r="E54" s="162">
        <v>121.27800000000001</v>
      </c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49"/>
      <c r="Z54" s="149"/>
      <c r="AA54" s="149"/>
      <c r="AB54" s="149"/>
      <c r="AC54" s="149"/>
      <c r="AD54" s="149"/>
      <c r="AE54" s="149"/>
      <c r="AF54" s="149"/>
      <c r="AG54" s="149" t="s">
        <v>161</v>
      </c>
      <c r="AH54" s="149">
        <v>0</v>
      </c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56"/>
      <c r="B55" s="157"/>
      <c r="C55" s="180" t="s">
        <v>314</v>
      </c>
      <c r="D55" s="161"/>
      <c r="E55" s="162">
        <v>8.9789999999999992</v>
      </c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49"/>
      <c r="Z55" s="149"/>
      <c r="AA55" s="149"/>
      <c r="AB55" s="149"/>
      <c r="AC55" s="149"/>
      <c r="AD55" s="149"/>
      <c r="AE55" s="149"/>
      <c r="AF55" s="149"/>
      <c r="AG55" s="149" t="s">
        <v>161</v>
      </c>
      <c r="AH55" s="149">
        <v>0</v>
      </c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70">
        <v>11</v>
      </c>
      <c r="B56" s="171" t="s">
        <v>325</v>
      </c>
      <c r="C56" s="179" t="s">
        <v>326</v>
      </c>
      <c r="D56" s="172" t="s">
        <v>193</v>
      </c>
      <c r="E56" s="173">
        <v>130.25700000000001</v>
      </c>
      <c r="F56" s="174"/>
      <c r="G56" s="175">
        <f>ROUND(E56*F56,2)</f>
        <v>0</v>
      </c>
      <c r="H56" s="174"/>
      <c r="I56" s="175">
        <f>ROUND(E56*H56,2)</f>
        <v>0</v>
      </c>
      <c r="J56" s="174"/>
      <c r="K56" s="175">
        <f>ROUND(E56*J56,2)</f>
        <v>0</v>
      </c>
      <c r="L56" s="175">
        <v>21</v>
      </c>
      <c r="M56" s="175">
        <f>G56*(1+L56/100)</f>
        <v>0</v>
      </c>
      <c r="N56" s="175">
        <v>0</v>
      </c>
      <c r="O56" s="175">
        <f>ROUND(E56*N56,2)</f>
        <v>0</v>
      </c>
      <c r="P56" s="175">
        <v>0</v>
      </c>
      <c r="Q56" s="175">
        <f>ROUND(E56*P56,2)</f>
        <v>0</v>
      </c>
      <c r="R56" s="175"/>
      <c r="S56" s="175" t="s">
        <v>169</v>
      </c>
      <c r="T56" s="175" t="s">
        <v>169</v>
      </c>
      <c r="U56" s="175">
        <v>4.2999999999999997E-2</v>
      </c>
      <c r="V56" s="175">
        <f>ROUND(E56*U56,2)</f>
        <v>5.6</v>
      </c>
      <c r="W56" s="176"/>
      <c r="X56" s="159" t="s">
        <v>158</v>
      </c>
      <c r="Y56" s="149"/>
      <c r="Z56" s="149"/>
      <c r="AA56" s="149"/>
      <c r="AB56" s="149"/>
      <c r="AC56" s="149"/>
      <c r="AD56" s="149"/>
      <c r="AE56" s="149"/>
      <c r="AF56" s="149"/>
      <c r="AG56" s="149" t="s">
        <v>159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56"/>
      <c r="B57" s="157"/>
      <c r="C57" s="180" t="s">
        <v>324</v>
      </c>
      <c r="D57" s="161"/>
      <c r="E57" s="162">
        <v>121.27800000000001</v>
      </c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49"/>
      <c r="Z57" s="149"/>
      <c r="AA57" s="149"/>
      <c r="AB57" s="149"/>
      <c r="AC57" s="149"/>
      <c r="AD57" s="149"/>
      <c r="AE57" s="149"/>
      <c r="AF57" s="149"/>
      <c r="AG57" s="149" t="s">
        <v>161</v>
      </c>
      <c r="AH57" s="149">
        <v>0</v>
      </c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56"/>
      <c r="B58" s="157"/>
      <c r="C58" s="180" t="s">
        <v>314</v>
      </c>
      <c r="D58" s="161"/>
      <c r="E58" s="162">
        <v>8.9789999999999992</v>
      </c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49"/>
      <c r="Z58" s="149"/>
      <c r="AA58" s="149"/>
      <c r="AB58" s="149"/>
      <c r="AC58" s="149"/>
      <c r="AD58" s="149"/>
      <c r="AE58" s="149"/>
      <c r="AF58" s="149"/>
      <c r="AG58" s="149" t="s">
        <v>161</v>
      </c>
      <c r="AH58" s="149">
        <v>0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ht="22.5" outlineLevel="1" x14ac:dyDescent="0.2">
      <c r="A59" s="170">
        <v>12</v>
      </c>
      <c r="B59" s="171" t="s">
        <v>199</v>
      </c>
      <c r="C59" s="179" t="s">
        <v>200</v>
      </c>
      <c r="D59" s="172" t="s">
        <v>193</v>
      </c>
      <c r="E59" s="173">
        <v>860.82299999999998</v>
      </c>
      <c r="F59" s="174"/>
      <c r="G59" s="175">
        <f>ROUND(E59*F59,2)</f>
        <v>0</v>
      </c>
      <c r="H59" s="174"/>
      <c r="I59" s="175">
        <f>ROUND(E59*H59,2)</f>
        <v>0</v>
      </c>
      <c r="J59" s="174"/>
      <c r="K59" s="175">
        <f>ROUND(E59*J59,2)</f>
        <v>0</v>
      </c>
      <c r="L59" s="175">
        <v>21</v>
      </c>
      <c r="M59" s="175">
        <f>G59*(1+L59/100)</f>
        <v>0</v>
      </c>
      <c r="N59" s="175">
        <v>0</v>
      </c>
      <c r="O59" s="175">
        <f>ROUND(E59*N59,2)</f>
        <v>0</v>
      </c>
      <c r="P59" s="175">
        <v>0</v>
      </c>
      <c r="Q59" s="175">
        <f>ROUND(E59*P59,2)</f>
        <v>0</v>
      </c>
      <c r="R59" s="175"/>
      <c r="S59" s="175" t="s">
        <v>169</v>
      </c>
      <c r="T59" s="175" t="s">
        <v>169</v>
      </c>
      <c r="U59" s="175">
        <v>8.9999999999999993E-3</v>
      </c>
      <c r="V59" s="175">
        <f>ROUND(E59*U59,2)</f>
        <v>7.75</v>
      </c>
      <c r="W59" s="176"/>
      <c r="X59" s="159" t="s">
        <v>158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159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56"/>
      <c r="B60" s="157"/>
      <c r="C60" s="180" t="s">
        <v>295</v>
      </c>
      <c r="D60" s="161"/>
      <c r="E60" s="162">
        <v>12</v>
      </c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49"/>
      <c r="Z60" s="149"/>
      <c r="AA60" s="149"/>
      <c r="AB60" s="149"/>
      <c r="AC60" s="149"/>
      <c r="AD60" s="149"/>
      <c r="AE60" s="149"/>
      <c r="AF60" s="149"/>
      <c r="AG60" s="149" t="s">
        <v>161</v>
      </c>
      <c r="AH60" s="149">
        <v>0</v>
      </c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56"/>
      <c r="B61" s="157"/>
      <c r="C61" s="180" t="s">
        <v>296</v>
      </c>
      <c r="D61" s="161"/>
      <c r="E61" s="162">
        <v>414.12</v>
      </c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49"/>
      <c r="Z61" s="149"/>
      <c r="AA61" s="149"/>
      <c r="AB61" s="149"/>
      <c r="AC61" s="149"/>
      <c r="AD61" s="149"/>
      <c r="AE61" s="149"/>
      <c r="AF61" s="149"/>
      <c r="AG61" s="149" t="s">
        <v>161</v>
      </c>
      <c r="AH61" s="149">
        <v>0</v>
      </c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6"/>
      <c r="B62" s="157"/>
      <c r="C62" s="180" t="s">
        <v>297</v>
      </c>
      <c r="D62" s="161"/>
      <c r="E62" s="162">
        <v>30.66</v>
      </c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49"/>
      <c r="Z62" s="149"/>
      <c r="AA62" s="149"/>
      <c r="AB62" s="149"/>
      <c r="AC62" s="149"/>
      <c r="AD62" s="149"/>
      <c r="AE62" s="149"/>
      <c r="AF62" s="149"/>
      <c r="AG62" s="149" t="s">
        <v>161</v>
      </c>
      <c r="AH62" s="149">
        <v>0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">
      <c r="A63" s="156"/>
      <c r="B63" s="157"/>
      <c r="C63" s="180" t="s">
        <v>298</v>
      </c>
      <c r="D63" s="161"/>
      <c r="E63" s="162">
        <v>493</v>
      </c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49"/>
      <c r="Z63" s="149"/>
      <c r="AA63" s="149"/>
      <c r="AB63" s="149"/>
      <c r="AC63" s="149"/>
      <c r="AD63" s="149"/>
      <c r="AE63" s="149"/>
      <c r="AF63" s="149"/>
      <c r="AG63" s="149" t="s">
        <v>161</v>
      </c>
      <c r="AH63" s="149">
        <v>0</v>
      </c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6"/>
      <c r="B64" s="157"/>
      <c r="C64" s="180" t="s">
        <v>299</v>
      </c>
      <c r="D64" s="161"/>
      <c r="E64" s="162">
        <v>36.5</v>
      </c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49"/>
      <c r="Z64" s="149"/>
      <c r="AA64" s="149"/>
      <c r="AB64" s="149"/>
      <c r="AC64" s="149"/>
      <c r="AD64" s="149"/>
      <c r="AE64" s="149"/>
      <c r="AF64" s="149"/>
      <c r="AG64" s="149" t="s">
        <v>161</v>
      </c>
      <c r="AH64" s="149">
        <v>0</v>
      </c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">
      <c r="A65" s="156"/>
      <c r="B65" s="157"/>
      <c r="C65" s="180" t="s">
        <v>327</v>
      </c>
      <c r="D65" s="161"/>
      <c r="E65" s="162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49"/>
      <c r="Z65" s="149"/>
      <c r="AA65" s="149"/>
      <c r="AB65" s="149"/>
      <c r="AC65" s="149"/>
      <c r="AD65" s="149"/>
      <c r="AE65" s="149"/>
      <c r="AF65" s="149"/>
      <c r="AG65" s="149" t="s">
        <v>161</v>
      </c>
      <c r="AH65" s="149">
        <v>0</v>
      </c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56"/>
      <c r="B66" s="157"/>
      <c r="C66" s="180" t="s">
        <v>308</v>
      </c>
      <c r="D66" s="161"/>
      <c r="E66" s="162">
        <v>4.8</v>
      </c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49"/>
      <c r="Z66" s="149"/>
      <c r="AA66" s="149"/>
      <c r="AB66" s="149"/>
      <c r="AC66" s="149"/>
      <c r="AD66" s="149"/>
      <c r="AE66" s="149"/>
      <c r="AF66" s="149"/>
      <c r="AG66" s="149" t="s">
        <v>161</v>
      </c>
      <c r="AH66" s="149">
        <v>0</v>
      </c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56"/>
      <c r="B67" s="157"/>
      <c r="C67" s="180" t="s">
        <v>320</v>
      </c>
      <c r="D67" s="161"/>
      <c r="E67" s="162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49"/>
      <c r="Z67" s="149"/>
      <c r="AA67" s="149"/>
      <c r="AB67" s="149"/>
      <c r="AC67" s="149"/>
      <c r="AD67" s="149"/>
      <c r="AE67" s="149"/>
      <c r="AF67" s="149"/>
      <c r="AG67" s="149" t="s">
        <v>161</v>
      </c>
      <c r="AH67" s="149">
        <v>0</v>
      </c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56"/>
      <c r="B68" s="157"/>
      <c r="C68" s="180" t="s">
        <v>321</v>
      </c>
      <c r="D68" s="161"/>
      <c r="E68" s="162">
        <v>-130.25700000000001</v>
      </c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49"/>
      <c r="Z68" s="149"/>
      <c r="AA68" s="149"/>
      <c r="AB68" s="149"/>
      <c r="AC68" s="149"/>
      <c r="AD68" s="149"/>
      <c r="AE68" s="149"/>
      <c r="AF68" s="149"/>
      <c r="AG68" s="149" t="s">
        <v>161</v>
      </c>
      <c r="AH68" s="149">
        <v>0</v>
      </c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ht="22.5" outlineLevel="1" x14ac:dyDescent="0.2">
      <c r="A69" s="170">
        <v>13</v>
      </c>
      <c r="B69" s="171" t="s">
        <v>199</v>
      </c>
      <c r="C69" s="179" t="s">
        <v>200</v>
      </c>
      <c r="D69" s="172" t="s">
        <v>193</v>
      </c>
      <c r="E69" s="173">
        <v>130.25700000000001</v>
      </c>
      <c r="F69" s="174"/>
      <c r="G69" s="175">
        <f>ROUND(E69*F69,2)</f>
        <v>0</v>
      </c>
      <c r="H69" s="174"/>
      <c r="I69" s="175">
        <f>ROUND(E69*H69,2)</f>
        <v>0</v>
      </c>
      <c r="J69" s="174"/>
      <c r="K69" s="175">
        <f>ROUND(E69*J69,2)</f>
        <v>0</v>
      </c>
      <c r="L69" s="175">
        <v>21</v>
      </c>
      <c r="M69" s="175">
        <f>G69*(1+L69/100)</f>
        <v>0</v>
      </c>
      <c r="N69" s="175">
        <v>0</v>
      </c>
      <c r="O69" s="175">
        <f>ROUND(E69*N69,2)</f>
        <v>0</v>
      </c>
      <c r="P69" s="175">
        <v>0</v>
      </c>
      <c r="Q69" s="175">
        <f>ROUND(E69*P69,2)</f>
        <v>0</v>
      </c>
      <c r="R69" s="175"/>
      <c r="S69" s="175" t="s">
        <v>169</v>
      </c>
      <c r="T69" s="175" t="s">
        <v>169</v>
      </c>
      <c r="U69" s="175">
        <v>8.9999999999999993E-3</v>
      </c>
      <c r="V69" s="175">
        <f>ROUND(E69*U69,2)</f>
        <v>1.17</v>
      </c>
      <c r="W69" s="176"/>
      <c r="X69" s="159" t="s">
        <v>158</v>
      </c>
      <c r="Y69" s="149"/>
      <c r="Z69" s="149"/>
      <c r="AA69" s="149"/>
      <c r="AB69" s="149"/>
      <c r="AC69" s="149"/>
      <c r="AD69" s="149"/>
      <c r="AE69" s="149"/>
      <c r="AF69" s="149"/>
      <c r="AG69" s="149" t="s">
        <v>159</v>
      </c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56"/>
      <c r="B70" s="157"/>
      <c r="C70" s="180" t="s">
        <v>324</v>
      </c>
      <c r="D70" s="161"/>
      <c r="E70" s="162">
        <v>121.27800000000001</v>
      </c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49"/>
      <c r="Z70" s="149"/>
      <c r="AA70" s="149"/>
      <c r="AB70" s="149"/>
      <c r="AC70" s="149"/>
      <c r="AD70" s="149"/>
      <c r="AE70" s="149"/>
      <c r="AF70" s="149"/>
      <c r="AG70" s="149" t="s">
        <v>161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56"/>
      <c r="B71" s="157"/>
      <c r="C71" s="180" t="s">
        <v>314</v>
      </c>
      <c r="D71" s="161"/>
      <c r="E71" s="162">
        <v>8.9789999999999992</v>
      </c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49"/>
      <c r="Z71" s="149"/>
      <c r="AA71" s="149"/>
      <c r="AB71" s="149"/>
      <c r="AC71" s="149"/>
      <c r="AD71" s="149"/>
      <c r="AE71" s="149"/>
      <c r="AF71" s="149"/>
      <c r="AG71" s="149" t="s">
        <v>161</v>
      </c>
      <c r="AH71" s="149">
        <v>0</v>
      </c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70">
        <v>14</v>
      </c>
      <c r="B72" s="171" t="s">
        <v>328</v>
      </c>
      <c r="C72" s="179" t="s">
        <v>329</v>
      </c>
      <c r="D72" s="172" t="s">
        <v>193</v>
      </c>
      <c r="E72" s="173">
        <v>6.4545000000000003</v>
      </c>
      <c r="F72" s="174"/>
      <c r="G72" s="175">
        <f>ROUND(E72*F72,2)</f>
        <v>0</v>
      </c>
      <c r="H72" s="174"/>
      <c r="I72" s="175">
        <f>ROUND(E72*H72,2)</f>
        <v>0</v>
      </c>
      <c r="J72" s="174"/>
      <c r="K72" s="175">
        <f>ROUND(E72*J72,2)</f>
        <v>0</v>
      </c>
      <c r="L72" s="175">
        <v>21</v>
      </c>
      <c r="M72" s="175">
        <f>G72*(1+L72/100)</f>
        <v>0</v>
      </c>
      <c r="N72" s="175">
        <v>0</v>
      </c>
      <c r="O72" s="175">
        <f>ROUND(E72*N72,2)</f>
        <v>0</v>
      </c>
      <c r="P72" s="175">
        <v>0</v>
      </c>
      <c r="Q72" s="175">
        <f>ROUND(E72*P72,2)</f>
        <v>0</v>
      </c>
      <c r="R72" s="175"/>
      <c r="S72" s="175" t="s">
        <v>169</v>
      </c>
      <c r="T72" s="175" t="s">
        <v>169</v>
      </c>
      <c r="U72" s="175">
        <v>1.1499999999999999</v>
      </c>
      <c r="V72" s="175">
        <f>ROUND(E72*U72,2)</f>
        <v>7.42</v>
      </c>
      <c r="W72" s="176"/>
      <c r="X72" s="159" t="s">
        <v>158</v>
      </c>
      <c r="Y72" s="149"/>
      <c r="Z72" s="149"/>
      <c r="AA72" s="149"/>
      <c r="AB72" s="149"/>
      <c r="AC72" s="149"/>
      <c r="AD72" s="149"/>
      <c r="AE72" s="149"/>
      <c r="AF72" s="149"/>
      <c r="AG72" s="149" t="s">
        <v>159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56"/>
      <c r="B73" s="157"/>
      <c r="C73" s="180" t="s">
        <v>330</v>
      </c>
      <c r="D73" s="161"/>
      <c r="E73" s="162">
        <v>6.4545000000000003</v>
      </c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49"/>
      <c r="Z73" s="149"/>
      <c r="AA73" s="149"/>
      <c r="AB73" s="149"/>
      <c r="AC73" s="149"/>
      <c r="AD73" s="149"/>
      <c r="AE73" s="149"/>
      <c r="AF73" s="149"/>
      <c r="AG73" s="149" t="s">
        <v>161</v>
      </c>
      <c r="AH73" s="149">
        <v>0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70">
        <v>15</v>
      </c>
      <c r="B74" s="171" t="s">
        <v>331</v>
      </c>
      <c r="C74" s="179" t="s">
        <v>332</v>
      </c>
      <c r="D74" s="172" t="s">
        <v>231</v>
      </c>
      <c r="E74" s="173">
        <v>1390</v>
      </c>
      <c r="F74" s="174"/>
      <c r="G74" s="175">
        <f>ROUND(E74*F74,2)</f>
        <v>0</v>
      </c>
      <c r="H74" s="174"/>
      <c r="I74" s="175">
        <f>ROUND(E74*H74,2)</f>
        <v>0</v>
      </c>
      <c r="J74" s="174"/>
      <c r="K74" s="175">
        <f>ROUND(E74*J74,2)</f>
        <v>0</v>
      </c>
      <c r="L74" s="175">
        <v>21</v>
      </c>
      <c r="M74" s="175">
        <f>G74*(1+L74/100)</f>
        <v>0</v>
      </c>
      <c r="N74" s="175">
        <v>0</v>
      </c>
      <c r="O74" s="175">
        <f>ROUND(E74*N74,2)</f>
        <v>0</v>
      </c>
      <c r="P74" s="175">
        <v>0</v>
      </c>
      <c r="Q74" s="175">
        <f>ROUND(E74*P74,2)</f>
        <v>0</v>
      </c>
      <c r="R74" s="175"/>
      <c r="S74" s="175" t="s">
        <v>169</v>
      </c>
      <c r="T74" s="175" t="s">
        <v>169</v>
      </c>
      <c r="U74" s="175">
        <v>0.06</v>
      </c>
      <c r="V74" s="175">
        <f>ROUND(E74*U74,2)</f>
        <v>83.4</v>
      </c>
      <c r="W74" s="176"/>
      <c r="X74" s="159" t="s">
        <v>158</v>
      </c>
      <c r="Y74" s="149"/>
      <c r="Z74" s="149"/>
      <c r="AA74" s="149"/>
      <c r="AB74" s="149"/>
      <c r="AC74" s="149"/>
      <c r="AD74" s="149"/>
      <c r="AE74" s="149"/>
      <c r="AF74" s="149"/>
      <c r="AG74" s="149" t="s">
        <v>159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180" t="s">
        <v>333</v>
      </c>
      <c r="D75" s="161"/>
      <c r="E75" s="162">
        <v>1390</v>
      </c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49"/>
      <c r="Z75" s="149"/>
      <c r="AA75" s="149"/>
      <c r="AB75" s="149"/>
      <c r="AC75" s="149"/>
      <c r="AD75" s="149"/>
      <c r="AE75" s="149"/>
      <c r="AF75" s="149"/>
      <c r="AG75" s="149" t="s">
        <v>161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ht="22.5" outlineLevel="1" x14ac:dyDescent="0.2">
      <c r="A76" s="170">
        <v>16</v>
      </c>
      <c r="B76" s="171" t="s">
        <v>334</v>
      </c>
      <c r="C76" s="179" t="s">
        <v>335</v>
      </c>
      <c r="D76" s="172" t="s">
        <v>231</v>
      </c>
      <c r="E76" s="173">
        <v>1099</v>
      </c>
      <c r="F76" s="174"/>
      <c r="G76" s="175">
        <f>ROUND(E76*F76,2)</f>
        <v>0</v>
      </c>
      <c r="H76" s="174"/>
      <c r="I76" s="175">
        <f>ROUND(E76*H76,2)</f>
        <v>0</v>
      </c>
      <c r="J76" s="174"/>
      <c r="K76" s="175">
        <f>ROUND(E76*J76,2)</f>
        <v>0</v>
      </c>
      <c r="L76" s="175">
        <v>21</v>
      </c>
      <c r="M76" s="175">
        <f>G76*(1+L76/100)</f>
        <v>0</v>
      </c>
      <c r="N76" s="175">
        <v>0</v>
      </c>
      <c r="O76" s="175">
        <f>ROUND(E76*N76,2)</f>
        <v>0</v>
      </c>
      <c r="P76" s="175">
        <v>0</v>
      </c>
      <c r="Q76" s="175">
        <f>ROUND(E76*P76,2)</f>
        <v>0</v>
      </c>
      <c r="R76" s="175"/>
      <c r="S76" s="175" t="s">
        <v>169</v>
      </c>
      <c r="T76" s="175" t="s">
        <v>169</v>
      </c>
      <c r="U76" s="175">
        <v>1.7999999999999999E-2</v>
      </c>
      <c r="V76" s="175">
        <f>ROUND(E76*U76,2)</f>
        <v>19.78</v>
      </c>
      <c r="W76" s="176"/>
      <c r="X76" s="159" t="s">
        <v>158</v>
      </c>
      <c r="Y76" s="149"/>
      <c r="Z76" s="149"/>
      <c r="AA76" s="149"/>
      <c r="AB76" s="149"/>
      <c r="AC76" s="149"/>
      <c r="AD76" s="149"/>
      <c r="AE76" s="149"/>
      <c r="AF76" s="149"/>
      <c r="AG76" s="149" t="s">
        <v>159</v>
      </c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56"/>
      <c r="B77" s="157"/>
      <c r="C77" s="180" t="s">
        <v>336</v>
      </c>
      <c r="D77" s="161"/>
      <c r="E77" s="162">
        <v>986</v>
      </c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49"/>
      <c r="Z77" s="149"/>
      <c r="AA77" s="149"/>
      <c r="AB77" s="149"/>
      <c r="AC77" s="149"/>
      <c r="AD77" s="149"/>
      <c r="AE77" s="149"/>
      <c r="AF77" s="149"/>
      <c r="AG77" s="149" t="s">
        <v>161</v>
      </c>
      <c r="AH77" s="149">
        <v>0</v>
      </c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56"/>
      <c r="B78" s="157"/>
      <c r="C78" s="180" t="s">
        <v>337</v>
      </c>
      <c r="D78" s="161"/>
      <c r="E78" s="162">
        <v>73</v>
      </c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49"/>
      <c r="Z78" s="149"/>
      <c r="AA78" s="149"/>
      <c r="AB78" s="149"/>
      <c r="AC78" s="149"/>
      <c r="AD78" s="149"/>
      <c r="AE78" s="149"/>
      <c r="AF78" s="149"/>
      <c r="AG78" s="149" t="s">
        <v>161</v>
      </c>
      <c r="AH78" s="149">
        <v>0</v>
      </c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180" t="s">
        <v>338</v>
      </c>
      <c r="D79" s="161"/>
      <c r="E79" s="162">
        <v>40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49"/>
      <c r="Z79" s="149"/>
      <c r="AA79" s="149"/>
      <c r="AB79" s="149"/>
      <c r="AC79" s="149"/>
      <c r="AD79" s="149"/>
      <c r="AE79" s="149"/>
      <c r="AF79" s="149"/>
      <c r="AG79" s="149" t="s">
        <v>161</v>
      </c>
      <c r="AH79" s="149">
        <v>0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70">
        <v>17</v>
      </c>
      <c r="B80" s="171" t="s">
        <v>339</v>
      </c>
      <c r="C80" s="179" t="s">
        <v>340</v>
      </c>
      <c r="D80" s="172" t="s">
        <v>231</v>
      </c>
      <c r="E80" s="173">
        <v>1390</v>
      </c>
      <c r="F80" s="174"/>
      <c r="G80" s="175">
        <f>ROUND(E80*F80,2)</f>
        <v>0</v>
      </c>
      <c r="H80" s="174"/>
      <c r="I80" s="175">
        <f>ROUND(E80*H80,2)</f>
        <v>0</v>
      </c>
      <c r="J80" s="174"/>
      <c r="K80" s="175">
        <f>ROUND(E80*J80,2)</f>
        <v>0</v>
      </c>
      <c r="L80" s="175">
        <v>21</v>
      </c>
      <c r="M80" s="175">
        <f>G80*(1+L80/100)</f>
        <v>0</v>
      </c>
      <c r="N80" s="175">
        <v>0</v>
      </c>
      <c r="O80" s="175">
        <f>ROUND(E80*N80,2)</f>
        <v>0</v>
      </c>
      <c r="P80" s="175">
        <v>0</v>
      </c>
      <c r="Q80" s="175">
        <f>ROUND(E80*P80,2)</f>
        <v>0</v>
      </c>
      <c r="R80" s="175"/>
      <c r="S80" s="175" t="s">
        <v>169</v>
      </c>
      <c r="T80" s="175" t="s">
        <v>169</v>
      </c>
      <c r="U80" s="175">
        <v>1.9E-2</v>
      </c>
      <c r="V80" s="175">
        <f>ROUND(E80*U80,2)</f>
        <v>26.41</v>
      </c>
      <c r="W80" s="176"/>
      <c r="X80" s="159" t="s">
        <v>158</v>
      </c>
      <c r="Y80" s="149"/>
      <c r="Z80" s="149"/>
      <c r="AA80" s="149"/>
      <c r="AB80" s="149"/>
      <c r="AC80" s="149"/>
      <c r="AD80" s="149"/>
      <c r="AE80" s="149"/>
      <c r="AF80" s="149"/>
      <c r="AG80" s="149" t="s">
        <v>159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">
      <c r="A81" s="156"/>
      <c r="B81" s="157"/>
      <c r="C81" s="180" t="s">
        <v>333</v>
      </c>
      <c r="D81" s="161"/>
      <c r="E81" s="162">
        <v>1390</v>
      </c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49"/>
      <c r="Z81" s="149"/>
      <c r="AA81" s="149"/>
      <c r="AB81" s="149"/>
      <c r="AC81" s="149"/>
      <c r="AD81" s="149"/>
      <c r="AE81" s="149"/>
      <c r="AF81" s="149"/>
      <c r="AG81" s="149" t="s">
        <v>161</v>
      </c>
      <c r="AH81" s="149">
        <v>0</v>
      </c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1" x14ac:dyDescent="0.2">
      <c r="A82" s="170">
        <v>18</v>
      </c>
      <c r="B82" s="171" t="s">
        <v>341</v>
      </c>
      <c r="C82" s="179" t="s">
        <v>342</v>
      </c>
      <c r="D82" s="172" t="s">
        <v>168</v>
      </c>
      <c r="E82" s="173">
        <v>15</v>
      </c>
      <c r="F82" s="174"/>
      <c r="G82" s="175">
        <f>ROUND(E82*F82,2)</f>
        <v>0</v>
      </c>
      <c r="H82" s="174"/>
      <c r="I82" s="175">
        <f>ROUND(E82*H82,2)</f>
        <v>0</v>
      </c>
      <c r="J82" s="174"/>
      <c r="K82" s="175">
        <f>ROUND(E82*J82,2)</f>
        <v>0</v>
      </c>
      <c r="L82" s="175">
        <v>21</v>
      </c>
      <c r="M82" s="175">
        <f>G82*(1+L82/100)</f>
        <v>0</v>
      </c>
      <c r="N82" s="175">
        <v>0</v>
      </c>
      <c r="O82" s="175">
        <f>ROUND(E82*N82,2)</f>
        <v>0</v>
      </c>
      <c r="P82" s="175">
        <v>0</v>
      </c>
      <c r="Q82" s="175">
        <f>ROUND(E82*P82,2)</f>
        <v>0</v>
      </c>
      <c r="R82" s="175"/>
      <c r="S82" s="175" t="s">
        <v>169</v>
      </c>
      <c r="T82" s="175" t="s">
        <v>169</v>
      </c>
      <c r="U82" s="175">
        <v>0.40500000000000003</v>
      </c>
      <c r="V82" s="175">
        <f>ROUND(E82*U82,2)</f>
        <v>6.08</v>
      </c>
      <c r="W82" s="176"/>
      <c r="X82" s="159" t="s">
        <v>158</v>
      </c>
      <c r="Y82" s="149"/>
      <c r="Z82" s="149"/>
      <c r="AA82" s="149"/>
      <c r="AB82" s="149"/>
      <c r="AC82" s="149"/>
      <c r="AD82" s="149"/>
      <c r="AE82" s="149"/>
      <c r="AF82" s="149"/>
      <c r="AG82" s="149" t="s">
        <v>159</v>
      </c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56"/>
      <c r="B83" s="157"/>
      <c r="C83" s="180" t="s">
        <v>343</v>
      </c>
      <c r="D83" s="161"/>
      <c r="E83" s="162">
        <v>15</v>
      </c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49"/>
      <c r="Z83" s="149"/>
      <c r="AA83" s="149"/>
      <c r="AB83" s="149"/>
      <c r="AC83" s="149"/>
      <c r="AD83" s="149"/>
      <c r="AE83" s="149"/>
      <c r="AF83" s="149"/>
      <c r="AG83" s="149" t="s">
        <v>161</v>
      </c>
      <c r="AH83" s="149">
        <v>0</v>
      </c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70">
        <v>19</v>
      </c>
      <c r="B84" s="171" t="s">
        <v>344</v>
      </c>
      <c r="C84" s="179" t="s">
        <v>345</v>
      </c>
      <c r="D84" s="172" t="s">
        <v>168</v>
      </c>
      <c r="E84" s="173">
        <v>15</v>
      </c>
      <c r="F84" s="174"/>
      <c r="G84" s="175">
        <f>ROUND(E84*F84,2)</f>
        <v>0</v>
      </c>
      <c r="H84" s="174"/>
      <c r="I84" s="175">
        <f>ROUND(E84*H84,2)</f>
        <v>0</v>
      </c>
      <c r="J84" s="174"/>
      <c r="K84" s="175">
        <f>ROUND(E84*J84,2)</f>
        <v>0</v>
      </c>
      <c r="L84" s="175">
        <v>21</v>
      </c>
      <c r="M84" s="175">
        <f>G84*(1+L84/100)</f>
        <v>0</v>
      </c>
      <c r="N84" s="175">
        <v>0</v>
      </c>
      <c r="O84" s="175">
        <f>ROUND(E84*N84,2)</f>
        <v>0</v>
      </c>
      <c r="P84" s="175">
        <v>0</v>
      </c>
      <c r="Q84" s="175">
        <f>ROUND(E84*P84,2)</f>
        <v>0</v>
      </c>
      <c r="R84" s="175"/>
      <c r="S84" s="175" t="s">
        <v>169</v>
      </c>
      <c r="T84" s="175" t="s">
        <v>169</v>
      </c>
      <c r="U84" s="175">
        <v>0.35699999999999998</v>
      </c>
      <c r="V84" s="175">
        <f>ROUND(E84*U84,2)</f>
        <v>5.36</v>
      </c>
      <c r="W84" s="176"/>
      <c r="X84" s="159" t="s">
        <v>158</v>
      </c>
      <c r="Y84" s="149"/>
      <c r="Z84" s="149"/>
      <c r="AA84" s="149"/>
      <c r="AB84" s="149"/>
      <c r="AC84" s="149"/>
      <c r="AD84" s="149"/>
      <c r="AE84" s="149"/>
      <c r="AF84" s="149"/>
      <c r="AG84" s="149" t="s">
        <v>159</v>
      </c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56"/>
      <c r="B85" s="157"/>
      <c r="C85" s="180" t="s">
        <v>343</v>
      </c>
      <c r="D85" s="161"/>
      <c r="E85" s="162">
        <v>15</v>
      </c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49"/>
      <c r="Z85" s="149"/>
      <c r="AA85" s="149"/>
      <c r="AB85" s="149"/>
      <c r="AC85" s="149"/>
      <c r="AD85" s="149"/>
      <c r="AE85" s="149"/>
      <c r="AF85" s="149"/>
      <c r="AG85" s="149" t="s">
        <v>161</v>
      </c>
      <c r="AH85" s="149">
        <v>0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70">
        <v>20</v>
      </c>
      <c r="B86" s="171" t="s">
        <v>346</v>
      </c>
      <c r="C86" s="179" t="s">
        <v>347</v>
      </c>
      <c r="D86" s="172" t="s">
        <v>247</v>
      </c>
      <c r="E86" s="173">
        <v>34.75</v>
      </c>
      <c r="F86" s="174"/>
      <c r="G86" s="175">
        <f>ROUND(E86*F86,2)</f>
        <v>0</v>
      </c>
      <c r="H86" s="174"/>
      <c r="I86" s="175">
        <f>ROUND(E86*H86,2)</f>
        <v>0</v>
      </c>
      <c r="J86" s="174"/>
      <c r="K86" s="175">
        <f>ROUND(E86*J86,2)</f>
        <v>0</v>
      </c>
      <c r="L86" s="175">
        <v>21</v>
      </c>
      <c r="M86" s="175">
        <f>G86*(1+L86/100)</f>
        <v>0</v>
      </c>
      <c r="N86" s="175">
        <v>1E-3</v>
      </c>
      <c r="O86" s="175">
        <f>ROUND(E86*N86,2)</f>
        <v>0.03</v>
      </c>
      <c r="P86" s="175">
        <v>0</v>
      </c>
      <c r="Q86" s="175">
        <f>ROUND(E86*P86,2)</f>
        <v>0</v>
      </c>
      <c r="R86" s="175" t="s">
        <v>172</v>
      </c>
      <c r="S86" s="175" t="s">
        <v>169</v>
      </c>
      <c r="T86" s="175" t="s">
        <v>169</v>
      </c>
      <c r="U86" s="175">
        <v>0</v>
      </c>
      <c r="V86" s="175">
        <f>ROUND(E86*U86,2)</f>
        <v>0</v>
      </c>
      <c r="W86" s="176"/>
      <c r="X86" s="159" t="s">
        <v>173</v>
      </c>
      <c r="Y86" s="149"/>
      <c r="Z86" s="149"/>
      <c r="AA86" s="149"/>
      <c r="AB86" s="149"/>
      <c r="AC86" s="149"/>
      <c r="AD86" s="149"/>
      <c r="AE86" s="149"/>
      <c r="AF86" s="149"/>
      <c r="AG86" s="149" t="s">
        <v>174</v>
      </c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56"/>
      <c r="B87" s="157"/>
      <c r="C87" s="180" t="s">
        <v>348</v>
      </c>
      <c r="D87" s="161"/>
      <c r="E87" s="162">
        <v>34.75</v>
      </c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49"/>
      <c r="Z87" s="149"/>
      <c r="AA87" s="149"/>
      <c r="AB87" s="149"/>
      <c r="AC87" s="149"/>
      <c r="AD87" s="149"/>
      <c r="AE87" s="149"/>
      <c r="AF87" s="149"/>
      <c r="AG87" s="149" t="s">
        <v>161</v>
      </c>
      <c r="AH87" s="149">
        <v>0</v>
      </c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70">
        <v>21</v>
      </c>
      <c r="B88" s="171" t="s">
        <v>349</v>
      </c>
      <c r="C88" s="179" t="s">
        <v>350</v>
      </c>
      <c r="D88" s="172" t="s">
        <v>168</v>
      </c>
      <c r="E88" s="173">
        <v>15</v>
      </c>
      <c r="F88" s="174"/>
      <c r="G88" s="175">
        <f>ROUND(E88*F88,2)</f>
        <v>0</v>
      </c>
      <c r="H88" s="174"/>
      <c r="I88" s="175">
        <f>ROUND(E88*H88,2)</f>
        <v>0</v>
      </c>
      <c r="J88" s="174"/>
      <c r="K88" s="175">
        <f>ROUND(E88*J88,2)</f>
        <v>0</v>
      </c>
      <c r="L88" s="175">
        <v>21</v>
      </c>
      <c r="M88" s="175">
        <f>G88*(1+L88/100)</f>
        <v>0</v>
      </c>
      <c r="N88" s="175">
        <v>6.0000000000000001E-3</v>
      </c>
      <c r="O88" s="175">
        <f>ROUND(E88*N88,2)</f>
        <v>0.09</v>
      </c>
      <c r="P88" s="175">
        <v>0</v>
      </c>
      <c r="Q88" s="175">
        <f>ROUND(E88*P88,2)</f>
        <v>0</v>
      </c>
      <c r="R88" s="175" t="s">
        <v>172</v>
      </c>
      <c r="S88" s="175" t="s">
        <v>351</v>
      </c>
      <c r="T88" s="175" t="s">
        <v>351</v>
      </c>
      <c r="U88" s="175">
        <v>0</v>
      </c>
      <c r="V88" s="175">
        <f>ROUND(E88*U88,2)</f>
        <v>0</v>
      </c>
      <c r="W88" s="176"/>
      <c r="X88" s="159" t="s">
        <v>173</v>
      </c>
      <c r="Y88" s="149"/>
      <c r="Z88" s="149"/>
      <c r="AA88" s="149"/>
      <c r="AB88" s="149"/>
      <c r="AC88" s="149"/>
      <c r="AD88" s="149"/>
      <c r="AE88" s="149"/>
      <c r="AF88" s="149"/>
      <c r="AG88" s="149" t="s">
        <v>174</v>
      </c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56"/>
      <c r="B89" s="157"/>
      <c r="C89" s="180" t="s">
        <v>343</v>
      </c>
      <c r="D89" s="161"/>
      <c r="E89" s="162">
        <v>15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49"/>
      <c r="Z89" s="149"/>
      <c r="AA89" s="149"/>
      <c r="AB89" s="149"/>
      <c r="AC89" s="149"/>
      <c r="AD89" s="149"/>
      <c r="AE89" s="149"/>
      <c r="AF89" s="149"/>
      <c r="AG89" s="149" t="s">
        <v>161</v>
      </c>
      <c r="AH89" s="149">
        <v>0</v>
      </c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x14ac:dyDescent="0.2">
      <c r="A90" s="164" t="s">
        <v>151</v>
      </c>
      <c r="B90" s="165" t="s">
        <v>86</v>
      </c>
      <c r="C90" s="178" t="s">
        <v>87</v>
      </c>
      <c r="D90" s="166"/>
      <c r="E90" s="167"/>
      <c r="F90" s="168"/>
      <c r="G90" s="168">
        <f>SUMIF(AG91:AG100,"&lt;&gt;NOR",G91:G100)</f>
        <v>0</v>
      </c>
      <c r="H90" s="168"/>
      <c r="I90" s="168">
        <f>SUM(I91:I100)</f>
        <v>0</v>
      </c>
      <c r="J90" s="168"/>
      <c r="K90" s="168">
        <f>SUM(K91:K100)</f>
        <v>0</v>
      </c>
      <c r="L90" s="168"/>
      <c r="M90" s="168">
        <f>SUM(M91:M100)</f>
        <v>0</v>
      </c>
      <c r="N90" s="168"/>
      <c r="O90" s="168">
        <f>SUM(O91:O100)</f>
        <v>7.43</v>
      </c>
      <c r="P90" s="168"/>
      <c r="Q90" s="168">
        <f>SUM(Q91:Q100)</f>
        <v>0</v>
      </c>
      <c r="R90" s="168"/>
      <c r="S90" s="168"/>
      <c r="T90" s="168"/>
      <c r="U90" s="168"/>
      <c r="V90" s="168">
        <f>SUM(V91:V100)</f>
        <v>7.59</v>
      </c>
      <c r="W90" s="169"/>
      <c r="X90" s="163"/>
      <c r="AG90" t="s">
        <v>152</v>
      </c>
    </row>
    <row r="91" spans="1:60" outlineLevel="1" x14ac:dyDescent="0.2">
      <c r="A91" s="170">
        <v>22</v>
      </c>
      <c r="B91" s="171" t="s">
        <v>352</v>
      </c>
      <c r="C91" s="179" t="s">
        <v>353</v>
      </c>
      <c r="D91" s="172" t="s">
        <v>193</v>
      </c>
      <c r="E91" s="173">
        <v>4.45</v>
      </c>
      <c r="F91" s="174"/>
      <c r="G91" s="175">
        <f>ROUND(E91*F91,2)</f>
        <v>0</v>
      </c>
      <c r="H91" s="174"/>
      <c r="I91" s="175">
        <f>ROUND(E91*H91,2)</f>
        <v>0</v>
      </c>
      <c r="J91" s="174"/>
      <c r="K91" s="175">
        <f>ROUND(E91*J91,2)</f>
        <v>0</v>
      </c>
      <c r="L91" s="175">
        <v>21</v>
      </c>
      <c r="M91" s="175">
        <f>G91*(1+L91/100)</f>
        <v>0</v>
      </c>
      <c r="N91" s="175">
        <v>1.665</v>
      </c>
      <c r="O91" s="175">
        <f>ROUND(E91*N91,2)</f>
        <v>7.41</v>
      </c>
      <c r="P91" s="175">
        <v>0</v>
      </c>
      <c r="Q91" s="175">
        <f>ROUND(E91*P91,2)</f>
        <v>0</v>
      </c>
      <c r="R91" s="175"/>
      <c r="S91" s="175" t="s">
        <v>169</v>
      </c>
      <c r="T91" s="175" t="s">
        <v>169</v>
      </c>
      <c r="U91" s="175">
        <v>0.92</v>
      </c>
      <c r="V91" s="175">
        <f>ROUND(E91*U91,2)</f>
        <v>4.09</v>
      </c>
      <c r="W91" s="176"/>
      <c r="X91" s="159" t="s">
        <v>158</v>
      </c>
      <c r="Y91" s="149"/>
      <c r="Z91" s="149"/>
      <c r="AA91" s="149"/>
      <c r="AB91" s="149"/>
      <c r="AC91" s="149"/>
      <c r="AD91" s="149"/>
      <c r="AE91" s="149"/>
      <c r="AF91" s="149"/>
      <c r="AG91" s="149" t="s">
        <v>159</v>
      </c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outlineLevel="1" x14ac:dyDescent="0.2">
      <c r="A92" s="156"/>
      <c r="B92" s="157"/>
      <c r="C92" s="180" t="s">
        <v>354</v>
      </c>
      <c r="D92" s="161"/>
      <c r="E92" s="162">
        <v>4.45</v>
      </c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49"/>
      <c r="Z92" s="149"/>
      <c r="AA92" s="149"/>
      <c r="AB92" s="149"/>
      <c r="AC92" s="149"/>
      <c r="AD92" s="149"/>
      <c r="AE92" s="149"/>
      <c r="AF92" s="149"/>
      <c r="AG92" s="149" t="s">
        <v>161</v>
      </c>
      <c r="AH92" s="149">
        <v>0</v>
      </c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ht="22.5" outlineLevel="1" x14ac:dyDescent="0.2">
      <c r="A93" s="170">
        <v>23</v>
      </c>
      <c r="B93" s="171" t="s">
        <v>355</v>
      </c>
      <c r="C93" s="179" t="s">
        <v>356</v>
      </c>
      <c r="D93" s="172" t="s">
        <v>222</v>
      </c>
      <c r="E93" s="173">
        <v>44.5</v>
      </c>
      <c r="F93" s="174"/>
      <c r="G93" s="175">
        <f>ROUND(E93*F93,2)</f>
        <v>0</v>
      </c>
      <c r="H93" s="174"/>
      <c r="I93" s="175">
        <f>ROUND(E93*H93,2)</f>
        <v>0</v>
      </c>
      <c r="J93" s="174"/>
      <c r="K93" s="175">
        <f>ROUND(E93*J93,2)</f>
        <v>0</v>
      </c>
      <c r="L93" s="175">
        <v>21</v>
      </c>
      <c r="M93" s="175">
        <f>G93*(1+L93/100)</f>
        <v>0</v>
      </c>
      <c r="N93" s="175">
        <v>0</v>
      </c>
      <c r="O93" s="175">
        <f>ROUND(E93*N93,2)</f>
        <v>0</v>
      </c>
      <c r="P93" s="175">
        <v>0</v>
      </c>
      <c r="Q93" s="175">
        <f>ROUND(E93*P93,2)</f>
        <v>0</v>
      </c>
      <c r="R93" s="175"/>
      <c r="S93" s="175" t="s">
        <v>169</v>
      </c>
      <c r="T93" s="175" t="s">
        <v>169</v>
      </c>
      <c r="U93" s="175">
        <v>5.5E-2</v>
      </c>
      <c r="V93" s="175">
        <f>ROUND(E93*U93,2)</f>
        <v>2.4500000000000002</v>
      </c>
      <c r="W93" s="176"/>
      <c r="X93" s="159" t="s">
        <v>158</v>
      </c>
      <c r="Y93" s="149"/>
      <c r="Z93" s="149"/>
      <c r="AA93" s="149"/>
      <c r="AB93" s="149"/>
      <c r="AC93" s="149"/>
      <c r="AD93" s="149"/>
      <c r="AE93" s="149"/>
      <c r="AF93" s="149"/>
      <c r="AG93" s="149" t="s">
        <v>159</v>
      </c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outlineLevel="1" x14ac:dyDescent="0.2">
      <c r="A94" s="156"/>
      <c r="B94" s="157"/>
      <c r="C94" s="180" t="s">
        <v>357</v>
      </c>
      <c r="D94" s="161"/>
      <c r="E94" s="162">
        <v>44.5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49"/>
      <c r="Z94" s="149"/>
      <c r="AA94" s="149"/>
      <c r="AB94" s="149"/>
      <c r="AC94" s="149"/>
      <c r="AD94" s="149"/>
      <c r="AE94" s="149"/>
      <c r="AF94" s="149"/>
      <c r="AG94" s="149" t="s">
        <v>161</v>
      </c>
      <c r="AH94" s="149">
        <v>0</v>
      </c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70">
        <v>24</v>
      </c>
      <c r="B95" s="171" t="s">
        <v>358</v>
      </c>
      <c r="C95" s="179" t="s">
        <v>359</v>
      </c>
      <c r="D95" s="172" t="s">
        <v>231</v>
      </c>
      <c r="E95" s="173">
        <v>13.973000000000001</v>
      </c>
      <c r="F95" s="174"/>
      <c r="G95" s="175">
        <f>ROUND(E95*F95,2)</f>
        <v>0</v>
      </c>
      <c r="H95" s="174"/>
      <c r="I95" s="175">
        <f>ROUND(E95*H95,2)</f>
        <v>0</v>
      </c>
      <c r="J95" s="174"/>
      <c r="K95" s="175">
        <f>ROUND(E95*J95,2)</f>
        <v>0</v>
      </c>
      <c r="L95" s="175">
        <v>21</v>
      </c>
      <c r="M95" s="175">
        <f>G95*(1+L95/100)</f>
        <v>0</v>
      </c>
      <c r="N95" s="175">
        <v>1.8000000000000001E-4</v>
      </c>
      <c r="O95" s="175">
        <f>ROUND(E95*N95,2)</f>
        <v>0</v>
      </c>
      <c r="P95" s="175">
        <v>0</v>
      </c>
      <c r="Q95" s="175">
        <f>ROUND(E95*P95,2)</f>
        <v>0</v>
      </c>
      <c r="R95" s="175"/>
      <c r="S95" s="175" t="s">
        <v>169</v>
      </c>
      <c r="T95" s="175" t="s">
        <v>169</v>
      </c>
      <c r="U95" s="175">
        <v>7.4999999999999997E-2</v>
      </c>
      <c r="V95" s="175">
        <f>ROUND(E95*U95,2)</f>
        <v>1.05</v>
      </c>
      <c r="W95" s="176"/>
      <c r="X95" s="159" t="s">
        <v>158</v>
      </c>
      <c r="Y95" s="149"/>
      <c r="Z95" s="149"/>
      <c r="AA95" s="149"/>
      <c r="AB95" s="149"/>
      <c r="AC95" s="149"/>
      <c r="AD95" s="149"/>
      <c r="AE95" s="149"/>
      <c r="AF95" s="149"/>
      <c r="AG95" s="149" t="s">
        <v>159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outlineLevel="1" x14ac:dyDescent="0.2">
      <c r="A96" s="156"/>
      <c r="B96" s="157"/>
      <c r="C96" s="180" t="s">
        <v>360</v>
      </c>
      <c r="D96" s="161"/>
      <c r="E96" s="162">
        <v>13.973000000000001</v>
      </c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49"/>
      <c r="Z96" s="149"/>
      <c r="AA96" s="149"/>
      <c r="AB96" s="149"/>
      <c r="AC96" s="149"/>
      <c r="AD96" s="149"/>
      <c r="AE96" s="149"/>
      <c r="AF96" s="149"/>
      <c r="AG96" s="149" t="s">
        <v>161</v>
      </c>
      <c r="AH96" s="149">
        <v>0</v>
      </c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1" x14ac:dyDescent="0.2">
      <c r="A97" s="170">
        <v>25</v>
      </c>
      <c r="B97" s="171" t="s">
        <v>361</v>
      </c>
      <c r="C97" s="179" t="s">
        <v>362</v>
      </c>
      <c r="D97" s="172" t="s">
        <v>222</v>
      </c>
      <c r="E97" s="173">
        <v>45.39</v>
      </c>
      <c r="F97" s="174"/>
      <c r="G97" s="175">
        <f>ROUND(E97*F97,2)</f>
        <v>0</v>
      </c>
      <c r="H97" s="174"/>
      <c r="I97" s="175">
        <f>ROUND(E97*H97,2)</f>
        <v>0</v>
      </c>
      <c r="J97" s="174"/>
      <c r="K97" s="175">
        <f>ROUND(E97*J97,2)</f>
        <v>0</v>
      </c>
      <c r="L97" s="175">
        <v>21</v>
      </c>
      <c r="M97" s="175">
        <f>G97*(1+L97/100)</f>
        <v>0</v>
      </c>
      <c r="N97" s="175">
        <v>4.8000000000000001E-4</v>
      </c>
      <c r="O97" s="175">
        <f>ROUND(E97*N97,2)</f>
        <v>0.02</v>
      </c>
      <c r="P97" s="175">
        <v>0</v>
      </c>
      <c r="Q97" s="175">
        <f>ROUND(E97*P97,2)</f>
        <v>0</v>
      </c>
      <c r="R97" s="175" t="s">
        <v>172</v>
      </c>
      <c r="S97" s="175" t="s">
        <v>169</v>
      </c>
      <c r="T97" s="175" t="s">
        <v>169</v>
      </c>
      <c r="U97" s="175">
        <v>0</v>
      </c>
      <c r="V97" s="175">
        <f>ROUND(E97*U97,2)</f>
        <v>0</v>
      </c>
      <c r="W97" s="176"/>
      <c r="X97" s="159" t="s">
        <v>173</v>
      </c>
      <c r="Y97" s="149"/>
      <c r="Z97" s="149"/>
      <c r="AA97" s="149"/>
      <c r="AB97" s="149"/>
      <c r="AC97" s="149"/>
      <c r="AD97" s="149"/>
      <c r="AE97" s="149"/>
      <c r="AF97" s="149"/>
      <c r="AG97" s="149" t="s">
        <v>174</v>
      </c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1" x14ac:dyDescent="0.2">
      <c r="A98" s="156"/>
      <c r="B98" s="157"/>
      <c r="C98" s="180" t="s">
        <v>363</v>
      </c>
      <c r="D98" s="161"/>
      <c r="E98" s="162">
        <v>45.39</v>
      </c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49"/>
      <c r="Z98" s="149"/>
      <c r="AA98" s="149"/>
      <c r="AB98" s="149"/>
      <c r="AC98" s="149"/>
      <c r="AD98" s="149"/>
      <c r="AE98" s="149"/>
      <c r="AF98" s="149"/>
      <c r="AG98" s="149" t="s">
        <v>161</v>
      </c>
      <c r="AH98" s="149">
        <v>0</v>
      </c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70">
        <v>26</v>
      </c>
      <c r="B99" s="171" t="s">
        <v>364</v>
      </c>
      <c r="C99" s="179" t="s">
        <v>365</v>
      </c>
      <c r="D99" s="172" t="s">
        <v>231</v>
      </c>
      <c r="E99" s="173">
        <v>16.068950000000001</v>
      </c>
      <c r="F99" s="174"/>
      <c r="G99" s="175">
        <f>ROUND(E99*F99,2)</f>
        <v>0</v>
      </c>
      <c r="H99" s="174"/>
      <c r="I99" s="175">
        <f>ROUND(E99*H99,2)</f>
        <v>0</v>
      </c>
      <c r="J99" s="174"/>
      <c r="K99" s="175">
        <f>ROUND(E99*J99,2)</f>
        <v>0</v>
      </c>
      <c r="L99" s="175">
        <v>21</v>
      </c>
      <c r="M99" s="175">
        <f>G99*(1+L99/100)</f>
        <v>0</v>
      </c>
      <c r="N99" s="175">
        <v>2.9999999999999997E-4</v>
      </c>
      <c r="O99" s="175">
        <f>ROUND(E99*N99,2)</f>
        <v>0</v>
      </c>
      <c r="P99" s="175">
        <v>0</v>
      </c>
      <c r="Q99" s="175">
        <f>ROUND(E99*P99,2)</f>
        <v>0</v>
      </c>
      <c r="R99" s="175" t="s">
        <v>172</v>
      </c>
      <c r="S99" s="175" t="s">
        <v>169</v>
      </c>
      <c r="T99" s="175" t="s">
        <v>169</v>
      </c>
      <c r="U99" s="175">
        <v>0</v>
      </c>
      <c r="V99" s="175">
        <f>ROUND(E99*U99,2)</f>
        <v>0</v>
      </c>
      <c r="W99" s="176"/>
      <c r="X99" s="159" t="s">
        <v>173</v>
      </c>
      <c r="Y99" s="149"/>
      <c r="Z99" s="149"/>
      <c r="AA99" s="149"/>
      <c r="AB99" s="149"/>
      <c r="AC99" s="149"/>
      <c r="AD99" s="149"/>
      <c r="AE99" s="149"/>
      <c r="AF99" s="149"/>
      <c r="AG99" s="149" t="s">
        <v>174</v>
      </c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1" x14ac:dyDescent="0.2">
      <c r="A100" s="156"/>
      <c r="B100" s="157"/>
      <c r="C100" s="180" t="s">
        <v>366</v>
      </c>
      <c r="D100" s="161"/>
      <c r="E100" s="162">
        <v>16.068950000000001</v>
      </c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49"/>
      <c r="Z100" s="149"/>
      <c r="AA100" s="149"/>
      <c r="AB100" s="149"/>
      <c r="AC100" s="149"/>
      <c r="AD100" s="149"/>
      <c r="AE100" s="149"/>
      <c r="AF100" s="149"/>
      <c r="AG100" s="149" t="s">
        <v>161</v>
      </c>
      <c r="AH100" s="149">
        <v>0</v>
      </c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x14ac:dyDescent="0.2">
      <c r="A101" s="164" t="s">
        <v>151</v>
      </c>
      <c r="B101" s="165" t="s">
        <v>90</v>
      </c>
      <c r="C101" s="178" t="s">
        <v>91</v>
      </c>
      <c r="D101" s="166"/>
      <c r="E101" s="167"/>
      <c r="F101" s="168"/>
      <c r="G101" s="168">
        <f>SUMIF(AG102:AG103,"&lt;&gt;NOR",G102:G103)</f>
        <v>0</v>
      </c>
      <c r="H101" s="168"/>
      <c r="I101" s="168">
        <f>SUM(I102:I103)</f>
        <v>0</v>
      </c>
      <c r="J101" s="168"/>
      <c r="K101" s="168">
        <f>SUM(K102:K103)</f>
        <v>0</v>
      </c>
      <c r="L101" s="168"/>
      <c r="M101" s="168">
        <f>SUM(M102:M103)</f>
        <v>0</v>
      </c>
      <c r="N101" s="168"/>
      <c r="O101" s="168">
        <f>SUM(O102:O103)</f>
        <v>0.84</v>
      </c>
      <c r="P101" s="168"/>
      <c r="Q101" s="168">
        <f>SUM(Q102:Q103)</f>
        <v>0</v>
      </c>
      <c r="R101" s="168"/>
      <c r="S101" s="168"/>
      <c r="T101" s="168"/>
      <c r="U101" s="168"/>
      <c r="V101" s="168">
        <f>SUM(V102:V103)</f>
        <v>0.75</v>
      </c>
      <c r="W101" s="169"/>
      <c r="X101" s="163"/>
      <c r="AG101" t="s">
        <v>152</v>
      </c>
    </row>
    <row r="102" spans="1:60" outlineLevel="1" x14ac:dyDescent="0.2">
      <c r="A102" s="170">
        <v>27</v>
      </c>
      <c r="B102" s="171" t="s">
        <v>367</v>
      </c>
      <c r="C102" s="179" t="s">
        <v>368</v>
      </c>
      <c r="D102" s="172" t="s">
        <v>193</v>
      </c>
      <c r="E102" s="173">
        <v>0.44500000000000001</v>
      </c>
      <c r="F102" s="174"/>
      <c r="G102" s="175">
        <f>ROUND(E102*F102,2)</f>
        <v>0</v>
      </c>
      <c r="H102" s="174"/>
      <c r="I102" s="175">
        <f>ROUND(E102*H102,2)</f>
        <v>0</v>
      </c>
      <c r="J102" s="174"/>
      <c r="K102" s="175">
        <f>ROUND(E102*J102,2)</f>
        <v>0</v>
      </c>
      <c r="L102" s="175">
        <v>21</v>
      </c>
      <c r="M102" s="175">
        <f>G102*(1+L102/100)</f>
        <v>0</v>
      </c>
      <c r="N102" s="175">
        <v>1.8907700000000001</v>
      </c>
      <c r="O102" s="175">
        <f>ROUND(E102*N102,2)</f>
        <v>0.84</v>
      </c>
      <c r="P102" s="175">
        <v>0</v>
      </c>
      <c r="Q102" s="175">
        <f>ROUND(E102*P102,2)</f>
        <v>0</v>
      </c>
      <c r="R102" s="175"/>
      <c r="S102" s="175" t="s">
        <v>169</v>
      </c>
      <c r="T102" s="175" t="s">
        <v>169</v>
      </c>
      <c r="U102" s="175">
        <v>1.6950000000000001</v>
      </c>
      <c r="V102" s="175">
        <f>ROUND(E102*U102,2)</f>
        <v>0.75</v>
      </c>
      <c r="W102" s="176"/>
      <c r="X102" s="159" t="s">
        <v>158</v>
      </c>
      <c r="Y102" s="149"/>
      <c r="Z102" s="149"/>
      <c r="AA102" s="149"/>
      <c r="AB102" s="149"/>
      <c r="AC102" s="149"/>
      <c r="AD102" s="149"/>
      <c r="AE102" s="149"/>
      <c r="AF102" s="149"/>
      <c r="AG102" s="149" t="s">
        <v>159</v>
      </c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1" x14ac:dyDescent="0.2">
      <c r="A103" s="156"/>
      <c r="B103" s="157"/>
      <c r="C103" s="180" t="s">
        <v>369</v>
      </c>
      <c r="D103" s="161"/>
      <c r="E103" s="162">
        <v>0.44500000000000001</v>
      </c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49"/>
      <c r="Z103" s="149"/>
      <c r="AA103" s="149"/>
      <c r="AB103" s="149"/>
      <c r="AC103" s="149"/>
      <c r="AD103" s="149"/>
      <c r="AE103" s="149"/>
      <c r="AF103" s="149"/>
      <c r="AG103" s="149" t="s">
        <v>161</v>
      </c>
      <c r="AH103" s="149">
        <v>0</v>
      </c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x14ac:dyDescent="0.2">
      <c r="A104" s="164" t="s">
        <v>151</v>
      </c>
      <c r="B104" s="165" t="s">
        <v>92</v>
      </c>
      <c r="C104" s="178" t="s">
        <v>93</v>
      </c>
      <c r="D104" s="166"/>
      <c r="E104" s="167"/>
      <c r="F104" s="168"/>
      <c r="G104" s="168">
        <f>SUMIF(AG105:AG134,"&lt;&gt;NOR",G105:G134)</f>
        <v>0</v>
      </c>
      <c r="H104" s="168"/>
      <c r="I104" s="168">
        <f>SUM(I105:I134)</f>
        <v>0</v>
      </c>
      <c r="J104" s="168"/>
      <c r="K104" s="168">
        <f>SUM(K105:K134)</f>
        <v>0</v>
      </c>
      <c r="L104" s="168"/>
      <c r="M104" s="168">
        <f>SUM(M105:M134)</f>
        <v>0</v>
      </c>
      <c r="N104" s="168"/>
      <c r="O104" s="168">
        <f>SUM(O105:O134)</f>
        <v>2086.59</v>
      </c>
      <c r="P104" s="168"/>
      <c r="Q104" s="168">
        <f>SUM(Q105:Q134)</f>
        <v>0</v>
      </c>
      <c r="R104" s="168"/>
      <c r="S104" s="168"/>
      <c r="T104" s="168"/>
      <c r="U104" s="168"/>
      <c r="V104" s="168">
        <f>SUM(V105:V134)</f>
        <v>353.17999999999995</v>
      </c>
      <c r="W104" s="169"/>
      <c r="X104" s="163"/>
      <c r="AG104" t="s">
        <v>152</v>
      </c>
    </row>
    <row r="105" spans="1:60" outlineLevel="1" x14ac:dyDescent="0.2">
      <c r="A105" s="170">
        <v>28</v>
      </c>
      <c r="B105" s="171" t="s">
        <v>370</v>
      </c>
      <c r="C105" s="179" t="s">
        <v>371</v>
      </c>
      <c r="D105" s="172" t="s">
        <v>231</v>
      </c>
      <c r="E105" s="173">
        <v>1059</v>
      </c>
      <c r="F105" s="174"/>
      <c r="G105" s="175">
        <f>ROUND(E105*F105,2)</f>
        <v>0</v>
      </c>
      <c r="H105" s="174"/>
      <c r="I105" s="175">
        <f>ROUND(E105*H105,2)</f>
        <v>0</v>
      </c>
      <c r="J105" s="174"/>
      <c r="K105" s="175">
        <f>ROUND(E105*J105,2)</f>
        <v>0</v>
      </c>
      <c r="L105" s="175">
        <v>21</v>
      </c>
      <c r="M105" s="175">
        <f>G105*(1+L105/100)</f>
        <v>0</v>
      </c>
      <c r="N105" s="175">
        <v>0.40481</v>
      </c>
      <c r="O105" s="175">
        <f>ROUND(E105*N105,2)</f>
        <v>428.69</v>
      </c>
      <c r="P105" s="175">
        <v>0</v>
      </c>
      <c r="Q105" s="175">
        <f>ROUND(E105*P105,2)</f>
        <v>0</v>
      </c>
      <c r="R105" s="175"/>
      <c r="S105" s="175" t="s">
        <v>169</v>
      </c>
      <c r="T105" s="175" t="s">
        <v>169</v>
      </c>
      <c r="U105" s="175">
        <v>1.9E-2</v>
      </c>
      <c r="V105" s="175">
        <f>ROUND(E105*U105,2)</f>
        <v>20.12</v>
      </c>
      <c r="W105" s="176"/>
      <c r="X105" s="159" t="s">
        <v>158</v>
      </c>
      <c r="Y105" s="149"/>
      <c r="Z105" s="149"/>
      <c r="AA105" s="149"/>
      <c r="AB105" s="149"/>
      <c r="AC105" s="149"/>
      <c r="AD105" s="149"/>
      <c r="AE105" s="149"/>
      <c r="AF105" s="149"/>
      <c r="AG105" s="149" t="s">
        <v>159</v>
      </c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outlineLevel="1" x14ac:dyDescent="0.2">
      <c r="A106" s="156"/>
      <c r="B106" s="157"/>
      <c r="C106" s="180" t="s">
        <v>372</v>
      </c>
      <c r="D106" s="161"/>
      <c r="E106" s="162">
        <v>1059</v>
      </c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49"/>
      <c r="Z106" s="149"/>
      <c r="AA106" s="149"/>
      <c r="AB106" s="149"/>
      <c r="AC106" s="149"/>
      <c r="AD106" s="149"/>
      <c r="AE106" s="149"/>
      <c r="AF106" s="149"/>
      <c r="AG106" s="149" t="s">
        <v>161</v>
      </c>
      <c r="AH106" s="149">
        <v>0</v>
      </c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70">
        <v>29</v>
      </c>
      <c r="B107" s="171" t="s">
        <v>373</v>
      </c>
      <c r="C107" s="179" t="s">
        <v>374</v>
      </c>
      <c r="D107" s="172" t="s">
        <v>231</v>
      </c>
      <c r="E107" s="173">
        <v>1059</v>
      </c>
      <c r="F107" s="174"/>
      <c r="G107" s="175">
        <f>ROUND(E107*F107,2)</f>
        <v>0</v>
      </c>
      <c r="H107" s="174"/>
      <c r="I107" s="175">
        <f>ROUND(E107*H107,2)</f>
        <v>0</v>
      </c>
      <c r="J107" s="174"/>
      <c r="K107" s="175">
        <f>ROUND(E107*J107,2)</f>
        <v>0</v>
      </c>
      <c r="L107" s="175">
        <v>21</v>
      </c>
      <c r="M107" s="175">
        <f>G107*(1+L107/100)</f>
        <v>0</v>
      </c>
      <c r="N107" s="175">
        <v>0.60721000000000003</v>
      </c>
      <c r="O107" s="175">
        <f>ROUND(E107*N107,2)</f>
        <v>643.04</v>
      </c>
      <c r="P107" s="175">
        <v>0</v>
      </c>
      <c r="Q107" s="175">
        <f>ROUND(E107*P107,2)</f>
        <v>0</v>
      </c>
      <c r="R107" s="175"/>
      <c r="S107" s="175" t="s">
        <v>169</v>
      </c>
      <c r="T107" s="175" t="s">
        <v>169</v>
      </c>
      <c r="U107" s="175">
        <v>2.3E-2</v>
      </c>
      <c r="V107" s="175">
        <f>ROUND(E107*U107,2)</f>
        <v>24.36</v>
      </c>
      <c r="W107" s="176"/>
      <c r="X107" s="159" t="s">
        <v>158</v>
      </c>
      <c r="Y107" s="149"/>
      <c r="Z107" s="149"/>
      <c r="AA107" s="149"/>
      <c r="AB107" s="149"/>
      <c r="AC107" s="149"/>
      <c r="AD107" s="149"/>
      <c r="AE107" s="149"/>
      <c r="AF107" s="149"/>
      <c r="AG107" s="149" t="s">
        <v>159</v>
      </c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">
      <c r="A108" s="156"/>
      <c r="B108" s="157"/>
      <c r="C108" s="180" t="s">
        <v>372</v>
      </c>
      <c r="D108" s="161"/>
      <c r="E108" s="162">
        <v>1059</v>
      </c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49"/>
      <c r="Z108" s="149"/>
      <c r="AA108" s="149"/>
      <c r="AB108" s="149"/>
      <c r="AC108" s="149"/>
      <c r="AD108" s="149"/>
      <c r="AE108" s="149"/>
      <c r="AF108" s="149"/>
      <c r="AG108" s="149" t="s">
        <v>161</v>
      </c>
      <c r="AH108" s="149">
        <v>0</v>
      </c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ht="22.5" outlineLevel="1" x14ac:dyDescent="0.2">
      <c r="A109" s="170">
        <v>30</v>
      </c>
      <c r="B109" s="171" t="s">
        <v>375</v>
      </c>
      <c r="C109" s="179" t="s">
        <v>376</v>
      </c>
      <c r="D109" s="172" t="s">
        <v>231</v>
      </c>
      <c r="E109" s="173">
        <v>40</v>
      </c>
      <c r="F109" s="174"/>
      <c r="G109" s="175">
        <f>ROUND(E109*F109,2)</f>
        <v>0</v>
      </c>
      <c r="H109" s="174"/>
      <c r="I109" s="175">
        <f>ROUND(E109*H109,2)</f>
        <v>0</v>
      </c>
      <c r="J109" s="174"/>
      <c r="K109" s="175">
        <f>ROUND(E109*J109,2)</f>
        <v>0</v>
      </c>
      <c r="L109" s="175">
        <v>21</v>
      </c>
      <c r="M109" s="175">
        <f>G109*(1+L109/100)</f>
        <v>0</v>
      </c>
      <c r="N109" s="175">
        <v>0.71643999999999997</v>
      </c>
      <c r="O109" s="175">
        <f>ROUND(E109*N109,2)</f>
        <v>28.66</v>
      </c>
      <c r="P109" s="175">
        <v>0</v>
      </c>
      <c r="Q109" s="175">
        <f>ROUND(E109*P109,2)</f>
        <v>0</v>
      </c>
      <c r="R109" s="175"/>
      <c r="S109" s="175" t="s">
        <v>169</v>
      </c>
      <c r="T109" s="175" t="s">
        <v>169</v>
      </c>
      <c r="U109" s="175">
        <v>7.2999999999999995E-2</v>
      </c>
      <c r="V109" s="175">
        <f>ROUND(E109*U109,2)</f>
        <v>2.92</v>
      </c>
      <c r="W109" s="176"/>
      <c r="X109" s="159" t="s">
        <v>158</v>
      </c>
      <c r="Y109" s="149"/>
      <c r="Z109" s="149"/>
      <c r="AA109" s="149"/>
      <c r="AB109" s="149"/>
      <c r="AC109" s="149"/>
      <c r="AD109" s="149"/>
      <c r="AE109" s="149"/>
      <c r="AF109" s="149"/>
      <c r="AG109" s="149" t="s">
        <v>159</v>
      </c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outlineLevel="1" x14ac:dyDescent="0.2">
      <c r="A110" s="156"/>
      <c r="B110" s="157"/>
      <c r="C110" s="180" t="s">
        <v>338</v>
      </c>
      <c r="D110" s="161"/>
      <c r="E110" s="162">
        <v>40</v>
      </c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49"/>
      <c r="Z110" s="149"/>
      <c r="AA110" s="149"/>
      <c r="AB110" s="149"/>
      <c r="AC110" s="149"/>
      <c r="AD110" s="149"/>
      <c r="AE110" s="149"/>
      <c r="AF110" s="149"/>
      <c r="AG110" s="149" t="s">
        <v>161</v>
      </c>
      <c r="AH110" s="149">
        <v>0</v>
      </c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ht="22.5" outlineLevel="1" x14ac:dyDescent="0.2">
      <c r="A111" s="170">
        <v>31</v>
      </c>
      <c r="B111" s="171" t="s">
        <v>377</v>
      </c>
      <c r="C111" s="179" t="s">
        <v>378</v>
      </c>
      <c r="D111" s="172" t="s">
        <v>231</v>
      </c>
      <c r="E111" s="173">
        <v>986</v>
      </c>
      <c r="F111" s="174"/>
      <c r="G111" s="175">
        <f>ROUND(E111*F111,2)</f>
        <v>0</v>
      </c>
      <c r="H111" s="174"/>
      <c r="I111" s="175">
        <f>ROUND(E111*H111,2)</f>
        <v>0</v>
      </c>
      <c r="J111" s="174"/>
      <c r="K111" s="175">
        <f>ROUND(E111*J111,2)</f>
        <v>0</v>
      </c>
      <c r="L111" s="175">
        <v>21</v>
      </c>
      <c r="M111" s="175">
        <f>G111*(1+L111/100)</f>
        <v>0</v>
      </c>
      <c r="N111" s="175">
        <v>0.33074999999999999</v>
      </c>
      <c r="O111" s="175">
        <f>ROUND(E111*N111,2)</f>
        <v>326.12</v>
      </c>
      <c r="P111" s="175">
        <v>0</v>
      </c>
      <c r="Q111" s="175">
        <f>ROUND(E111*P111,2)</f>
        <v>0</v>
      </c>
      <c r="R111" s="175"/>
      <c r="S111" s="175" t="s">
        <v>169</v>
      </c>
      <c r="T111" s="175" t="s">
        <v>169</v>
      </c>
      <c r="U111" s="175">
        <v>2.5999999999999999E-2</v>
      </c>
      <c r="V111" s="175">
        <f>ROUND(E111*U111,2)</f>
        <v>25.64</v>
      </c>
      <c r="W111" s="176"/>
      <c r="X111" s="159" t="s">
        <v>158</v>
      </c>
      <c r="Y111" s="149"/>
      <c r="Z111" s="149"/>
      <c r="AA111" s="149"/>
      <c r="AB111" s="149"/>
      <c r="AC111" s="149"/>
      <c r="AD111" s="149"/>
      <c r="AE111" s="149"/>
      <c r="AF111" s="149"/>
      <c r="AG111" s="149" t="s">
        <v>159</v>
      </c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outlineLevel="1" x14ac:dyDescent="0.2">
      <c r="A112" s="156"/>
      <c r="B112" s="157"/>
      <c r="C112" s="180" t="s">
        <v>336</v>
      </c>
      <c r="D112" s="161"/>
      <c r="E112" s="162">
        <v>986</v>
      </c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49"/>
      <c r="Z112" s="149"/>
      <c r="AA112" s="149"/>
      <c r="AB112" s="149"/>
      <c r="AC112" s="149"/>
      <c r="AD112" s="149"/>
      <c r="AE112" s="149"/>
      <c r="AF112" s="149"/>
      <c r="AG112" s="149" t="s">
        <v>161</v>
      </c>
      <c r="AH112" s="149">
        <v>0</v>
      </c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outlineLevel="1" x14ac:dyDescent="0.2">
      <c r="A113" s="170">
        <v>32</v>
      </c>
      <c r="B113" s="171" t="s">
        <v>379</v>
      </c>
      <c r="C113" s="179" t="s">
        <v>380</v>
      </c>
      <c r="D113" s="172" t="s">
        <v>231</v>
      </c>
      <c r="E113" s="173">
        <v>73</v>
      </c>
      <c r="F113" s="174"/>
      <c r="G113" s="175">
        <f>ROUND(E113*F113,2)</f>
        <v>0</v>
      </c>
      <c r="H113" s="174"/>
      <c r="I113" s="175">
        <f>ROUND(E113*H113,2)</f>
        <v>0</v>
      </c>
      <c r="J113" s="174"/>
      <c r="K113" s="175">
        <f>ROUND(E113*J113,2)</f>
        <v>0</v>
      </c>
      <c r="L113" s="175">
        <v>21</v>
      </c>
      <c r="M113" s="175">
        <f>G113*(1+L113/100)</f>
        <v>0</v>
      </c>
      <c r="N113" s="175">
        <v>0.55125000000000002</v>
      </c>
      <c r="O113" s="175">
        <f>ROUND(E113*N113,2)</f>
        <v>40.24</v>
      </c>
      <c r="P113" s="175">
        <v>0</v>
      </c>
      <c r="Q113" s="175">
        <f>ROUND(E113*P113,2)</f>
        <v>0</v>
      </c>
      <c r="R113" s="175"/>
      <c r="S113" s="175" t="s">
        <v>169</v>
      </c>
      <c r="T113" s="175" t="s">
        <v>169</v>
      </c>
      <c r="U113" s="175">
        <v>2.7E-2</v>
      </c>
      <c r="V113" s="175">
        <f>ROUND(E113*U113,2)</f>
        <v>1.97</v>
      </c>
      <c r="W113" s="176"/>
      <c r="X113" s="159" t="s">
        <v>158</v>
      </c>
      <c r="Y113" s="149"/>
      <c r="Z113" s="149"/>
      <c r="AA113" s="149"/>
      <c r="AB113" s="149"/>
      <c r="AC113" s="149"/>
      <c r="AD113" s="149"/>
      <c r="AE113" s="149"/>
      <c r="AF113" s="149"/>
      <c r="AG113" s="149" t="s">
        <v>159</v>
      </c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outlineLevel="1" x14ac:dyDescent="0.2">
      <c r="A114" s="156"/>
      <c r="B114" s="157"/>
      <c r="C114" s="180" t="s">
        <v>337</v>
      </c>
      <c r="D114" s="161"/>
      <c r="E114" s="162">
        <v>73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49"/>
      <c r="Z114" s="149"/>
      <c r="AA114" s="149"/>
      <c r="AB114" s="149"/>
      <c r="AC114" s="149"/>
      <c r="AD114" s="149"/>
      <c r="AE114" s="149"/>
      <c r="AF114" s="149"/>
      <c r="AG114" s="149" t="s">
        <v>161</v>
      </c>
      <c r="AH114" s="149">
        <v>0</v>
      </c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70">
        <v>33</v>
      </c>
      <c r="B115" s="171" t="s">
        <v>381</v>
      </c>
      <c r="C115" s="179" t="s">
        <v>382</v>
      </c>
      <c r="D115" s="172" t="s">
        <v>231</v>
      </c>
      <c r="E115" s="173">
        <v>986</v>
      </c>
      <c r="F115" s="174"/>
      <c r="G115" s="175">
        <f>ROUND(E115*F115,2)</f>
        <v>0</v>
      </c>
      <c r="H115" s="174"/>
      <c r="I115" s="175">
        <f>ROUND(E115*H115,2)</f>
        <v>0</v>
      </c>
      <c r="J115" s="174"/>
      <c r="K115" s="175">
        <f>ROUND(E115*J115,2)</f>
        <v>0</v>
      </c>
      <c r="L115" s="175">
        <v>21</v>
      </c>
      <c r="M115" s="175">
        <f>G115*(1+L115/100)</f>
        <v>0</v>
      </c>
      <c r="N115" s="175">
        <v>0.18462999999999999</v>
      </c>
      <c r="O115" s="175">
        <f>ROUND(E115*N115,2)</f>
        <v>182.05</v>
      </c>
      <c r="P115" s="175">
        <v>0</v>
      </c>
      <c r="Q115" s="175">
        <f>ROUND(E115*P115,2)</f>
        <v>0</v>
      </c>
      <c r="R115" s="175"/>
      <c r="S115" s="175" t="s">
        <v>169</v>
      </c>
      <c r="T115" s="175" t="s">
        <v>169</v>
      </c>
      <c r="U115" s="175">
        <v>6.4000000000000001E-2</v>
      </c>
      <c r="V115" s="175">
        <f>ROUND(E115*U115,2)</f>
        <v>63.1</v>
      </c>
      <c r="W115" s="176"/>
      <c r="X115" s="159" t="s">
        <v>158</v>
      </c>
      <c r="Y115" s="149"/>
      <c r="Z115" s="149"/>
      <c r="AA115" s="149"/>
      <c r="AB115" s="149"/>
      <c r="AC115" s="149"/>
      <c r="AD115" s="149"/>
      <c r="AE115" s="149"/>
      <c r="AF115" s="149"/>
      <c r="AG115" s="149" t="s">
        <v>159</v>
      </c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1" x14ac:dyDescent="0.2">
      <c r="A116" s="156"/>
      <c r="B116" s="157"/>
      <c r="C116" s="180" t="s">
        <v>336</v>
      </c>
      <c r="D116" s="161"/>
      <c r="E116" s="162">
        <v>986</v>
      </c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49"/>
      <c r="Z116" s="149"/>
      <c r="AA116" s="149"/>
      <c r="AB116" s="149"/>
      <c r="AC116" s="149"/>
      <c r="AD116" s="149"/>
      <c r="AE116" s="149"/>
      <c r="AF116" s="149"/>
      <c r="AG116" s="149" t="s">
        <v>161</v>
      </c>
      <c r="AH116" s="149">
        <v>0</v>
      </c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1" x14ac:dyDescent="0.2">
      <c r="A117" s="170">
        <v>34</v>
      </c>
      <c r="B117" s="171" t="s">
        <v>383</v>
      </c>
      <c r="C117" s="179" t="s">
        <v>384</v>
      </c>
      <c r="D117" s="172" t="s">
        <v>231</v>
      </c>
      <c r="E117" s="173">
        <v>1059</v>
      </c>
      <c r="F117" s="174"/>
      <c r="G117" s="175">
        <f>ROUND(E117*F117,2)</f>
        <v>0</v>
      </c>
      <c r="H117" s="174"/>
      <c r="I117" s="175">
        <f>ROUND(E117*H117,2)</f>
        <v>0</v>
      </c>
      <c r="J117" s="174"/>
      <c r="K117" s="175">
        <f>ROUND(E117*J117,2)</f>
        <v>0</v>
      </c>
      <c r="L117" s="175">
        <v>21</v>
      </c>
      <c r="M117" s="175">
        <f>G117*(1+L117/100)</f>
        <v>0</v>
      </c>
      <c r="N117" s="175">
        <v>0</v>
      </c>
      <c r="O117" s="175">
        <f>ROUND(E117*N117,2)</f>
        <v>0</v>
      </c>
      <c r="P117" s="175">
        <v>0</v>
      </c>
      <c r="Q117" s="175">
        <f>ROUND(E117*P117,2)</f>
        <v>0</v>
      </c>
      <c r="R117" s="175"/>
      <c r="S117" s="175" t="s">
        <v>169</v>
      </c>
      <c r="T117" s="175" t="s">
        <v>169</v>
      </c>
      <c r="U117" s="175">
        <v>9.0999999999999998E-2</v>
      </c>
      <c r="V117" s="175">
        <f>ROUND(E117*U117,2)</f>
        <v>96.37</v>
      </c>
      <c r="W117" s="176"/>
      <c r="X117" s="159" t="s">
        <v>158</v>
      </c>
      <c r="Y117" s="149"/>
      <c r="Z117" s="149"/>
      <c r="AA117" s="149"/>
      <c r="AB117" s="149"/>
      <c r="AC117" s="149"/>
      <c r="AD117" s="149"/>
      <c r="AE117" s="149"/>
      <c r="AF117" s="149"/>
      <c r="AG117" s="149" t="s">
        <v>159</v>
      </c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outlineLevel="1" x14ac:dyDescent="0.2">
      <c r="A118" s="156"/>
      <c r="B118" s="157"/>
      <c r="C118" s="180" t="s">
        <v>336</v>
      </c>
      <c r="D118" s="161"/>
      <c r="E118" s="162">
        <v>986</v>
      </c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49"/>
      <c r="Z118" s="149"/>
      <c r="AA118" s="149"/>
      <c r="AB118" s="149"/>
      <c r="AC118" s="149"/>
      <c r="AD118" s="149"/>
      <c r="AE118" s="149"/>
      <c r="AF118" s="149"/>
      <c r="AG118" s="149" t="s">
        <v>161</v>
      </c>
      <c r="AH118" s="149">
        <v>0</v>
      </c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outlineLevel="1" x14ac:dyDescent="0.2">
      <c r="A119" s="156"/>
      <c r="B119" s="157"/>
      <c r="C119" s="180" t="s">
        <v>337</v>
      </c>
      <c r="D119" s="161"/>
      <c r="E119" s="162">
        <v>73</v>
      </c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49"/>
      <c r="Z119" s="149"/>
      <c r="AA119" s="149"/>
      <c r="AB119" s="149"/>
      <c r="AC119" s="149"/>
      <c r="AD119" s="149"/>
      <c r="AE119" s="149"/>
      <c r="AF119" s="149"/>
      <c r="AG119" s="149" t="s">
        <v>161</v>
      </c>
      <c r="AH119" s="149">
        <v>0</v>
      </c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outlineLevel="1" x14ac:dyDescent="0.2">
      <c r="A120" s="170">
        <v>35</v>
      </c>
      <c r="B120" s="171" t="s">
        <v>385</v>
      </c>
      <c r="C120" s="179" t="s">
        <v>386</v>
      </c>
      <c r="D120" s="172" t="s">
        <v>231</v>
      </c>
      <c r="E120" s="173">
        <v>986</v>
      </c>
      <c r="F120" s="174"/>
      <c r="G120" s="175">
        <f>ROUND(E120*F120,2)</f>
        <v>0</v>
      </c>
      <c r="H120" s="174"/>
      <c r="I120" s="175">
        <f>ROUND(E120*H120,2)</f>
        <v>0</v>
      </c>
      <c r="J120" s="174"/>
      <c r="K120" s="175">
        <f>ROUND(E120*J120,2)</f>
        <v>0</v>
      </c>
      <c r="L120" s="175">
        <v>21</v>
      </c>
      <c r="M120" s="175">
        <f>G120*(1+L120/100)</f>
        <v>0</v>
      </c>
      <c r="N120" s="175">
        <v>3.4000000000000002E-4</v>
      </c>
      <c r="O120" s="175">
        <f>ROUND(E120*N120,2)</f>
        <v>0.34</v>
      </c>
      <c r="P120" s="175">
        <v>0</v>
      </c>
      <c r="Q120" s="175">
        <f>ROUND(E120*P120,2)</f>
        <v>0</v>
      </c>
      <c r="R120" s="175"/>
      <c r="S120" s="175" t="s">
        <v>169</v>
      </c>
      <c r="T120" s="175" t="s">
        <v>169</v>
      </c>
      <c r="U120" s="175">
        <v>8.0000000000000002E-3</v>
      </c>
      <c r="V120" s="175">
        <f>ROUND(E120*U120,2)</f>
        <v>7.89</v>
      </c>
      <c r="W120" s="176"/>
      <c r="X120" s="159" t="s">
        <v>158</v>
      </c>
      <c r="Y120" s="149"/>
      <c r="Z120" s="149"/>
      <c r="AA120" s="149"/>
      <c r="AB120" s="149"/>
      <c r="AC120" s="149"/>
      <c r="AD120" s="149"/>
      <c r="AE120" s="149"/>
      <c r="AF120" s="149"/>
      <c r="AG120" s="149" t="s">
        <v>159</v>
      </c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1" x14ac:dyDescent="0.2">
      <c r="A121" s="156"/>
      <c r="B121" s="157"/>
      <c r="C121" s="180" t="s">
        <v>336</v>
      </c>
      <c r="D121" s="161"/>
      <c r="E121" s="162">
        <v>986</v>
      </c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49"/>
      <c r="Z121" s="149"/>
      <c r="AA121" s="149"/>
      <c r="AB121" s="149"/>
      <c r="AC121" s="149"/>
      <c r="AD121" s="149"/>
      <c r="AE121" s="149"/>
      <c r="AF121" s="149"/>
      <c r="AG121" s="149" t="s">
        <v>161</v>
      </c>
      <c r="AH121" s="149">
        <v>0</v>
      </c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outlineLevel="1" x14ac:dyDescent="0.2">
      <c r="A122" s="170">
        <v>36</v>
      </c>
      <c r="B122" s="171" t="s">
        <v>387</v>
      </c>
      <c r="C122" s="179" t="s">
        <v>388</v>
      </c>
      <c r="D122" s="172" t="s">
        <v>231</v>
      </c>
      <c r="E122" s="173">
        <v>986</v>
      </c>
      <c r="F122" s="174"/>
      <c r="G122" s="175">
        <f>ROUND(E122*F122,2)</f>
        <v>0</v>
      </c>
      <c r="H122" s="174"/>
      <c r="I122" s="175">
        <f>ROUND(E122*H122,2)</f>
        <v>0</v>
      </c>
      <c r="J122" s="174"/>
      <c r="K122" s="175">
        <f>ROUND(E122*J122,2)</f>
        <v>0</v>
      </c>
      <c r="L122" s="175">
        <v>21</v>
      </c>
      <c r="M122" s="175">
        <f>G122*(1+L122/100)</f>
        <v>0</v>
      </c>
      <c r="N122" s="175">
        <v>5.0000000000000001E-4</v>
      </c>
      <c r="O122" s="175">
        <f>ROUND(E122*N122,2)</f>
        <v>0.49</v>
      </c>
      <c r="P122" s="175">
        <v>0</v>
      </c>
      <c r="Q122" s="175">
        <f>ROUND(E122*P122,2)</f>
        <v>0</v>
      </c>
      <c r="R122" s="175"/>
      <c r="S122" s="175" t="s">
        <v>169</v>
      </c>
      <c r="T122" s="175" t="s">
        <v>169</v>
      </c>
      <c r="U122" s="175">
        <v>2E-3</v>
      </c>
      <c r="V122" s="175">
        <f>ROUND(E122*U122,2)</f>
        <v>1.97</v>
      </c>
      <c r="W122" s="176"/>
      <c r="X122" s="159" t="s">
        <v>158</v>
      </c>
      <c r="Y122" s="149"/>
      <c r="Z122" s="149"/>
      <c r="AA122" s="149"/>
      <c r="AB122" s="149"/>
      <c r="AC122" s="149"/>
      <c r="AD122" s="149"/>
      <c r="AE122" s="149"/>
      <c r="AF122" s="149"/>
      <c r="AG122" s="149" t="s">
        <v>159</v>
      </c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1" x14ac:dyDescent="0.2">
      <c r="A123" s="156"/>
      <c r="B123" s="157"/>
      <c r="C123" s="180" t="s">
        <v>336</v>
      </c>
      <c r="D123" s="161"/>
      <c r="E123" s="162">
        <v>986</v>
      </c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49"/>
      <c r="Z123" s="149"/>
      <c r="AA123" s="149"/>
      <c r="AB123" s="149"/>
      <c r="AC123" s="149"/>
      <c r="AD123" s="149"/>
      <c r="AE123" s="149"/>
      <c r="AF123" s="149"/>
      <c r="AG123" s="149" t="s">
        <v>161</v>
      </c>
      <c r="AH123" s="149">
        <v>0</v>
      </c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ht="22.5" outlineLevel="1" x14ac:dyDescent="0.2">
      <c r="A124" s="170">
        <v>37</v>
      </c>
      <c r="B124" s="171" t="s">
        <v>389</v>
      </c>
      <c r="C124" s="179" t="s">
        <v>390</v>
      </c>
      <c r="D124" s="172" t="s">
        <v>231</v>
      </c>
      <c r="E124" s="173">
        <v>986</v>
      </c>
      <c r="F124" s="174"/>
      <c r="G124" s="175">
        <f>ROUND(E124*F124,2)</f>
        <v>0</v>
      </c>
      <c r="H124" s="174"/>
      <c r="I124" s="175">
        <f>ROUND(E124*H124,2)</f>
        <v>0</v>
      </c>
      <c r="J124" s="174"/>
      <c r="K124" s="175">
        <f>ROUND(E124*J124,2)</f>
        <v>0</v>
      </c>
      <c r="L124" s="175">
        <v>21</v>
      </c>
      <c r="M124" s="175">
        <f>G124*(1+L124/100)</f>
        <v>0</v>
      </c>
      <c r="N124" s="175">
        <v>9.2799999999999994E-2</v>
      </c>
      <c r="O124" s="175">
        <f>ROUND(E124*N124,2)</f>
        <v>91.5</v>
      </c>
      <c r="P124" s="175">
        <v>0</v>
      </c>
      <c r="Q124" s="175">
        <f>ROUND(E124*P124,2)</f>
        <v>0</v>
      </c>
      <c r="R124" s="175"/>
      <c r="S124" s="175" t="s">
        <v>169</v>
      </c>
      <c r="T124" s="175" t="s">
        <v>169</v>
      </c>
      <c r="U124" s="175">
        <v>4.4999999999999998E-2</v>
      </c>
      <c r="V124" s="175">
        <f>ROUND(E124*U124,2)</f>
        <v>44.37</v>
      </c>
      <c r="W124" s="176"/>
      <c r="X124" s="159" t="s">
        <v>158</v>
      </c>
      <c r="Y124" s="149"/>
      <c r="Z124" s="149"/>
      <c r="AA124" s="149"/>
      <c r="AB124" s="149"/>
      <c r="AC124" s="149"/>
      <c r="AD124" s="149"/>
      <c r="AE124" s="149"/>
      <c r="AF124" s="149"/>
      <c r="AG124" s="149" t="s">
        <v>159</v>
      </c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outlineLevel="1" x14ac:dyDescent="0.2">
      <c r="A125" s="156"/>
      <c r="B125" s="157"/>
      <c r="C125" s="180" t="s">
        <v>336</v>
      </c>
      <c r="D125" s="161"/>
      <c r="E125" s="162">
        <v>986</v>
      </c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49"/>
      <c r="Z125" s="149"/>
      <c r="AA125" s="149"/>
      <c r="AB125" s="149"/>
      <c r="AC125" s="149"/>
      <c r="AD125" s="149"/>
      <c r="AE125" s="149"/>
      <c r="AF125" s="149"/>
      <c r="AG125" s="149" t="s">
        <v>161</v>
      </c>
      <c r="AH125" s="149">
        <v>0</v>
      </c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outlineLevel="1" x14ac:dyDescent="0.2">
      <c r="A126" s="170">
        <v>38</v>
      </c>
      <c r="B126" s="171" t="s">
        <v>391</v>
      </c>
      <c r="C126" s="179" t="s">
        <v>392</v>
      </c>
      <c r="D126" s="172" t="s">
        <v>231</v>
      </c>
      <c r="E126" s="173">
        <v>73</v>
      </c>
      <c r="F126" s="174"/>
      <c r="G126" s="175">
        <f>ROUND(E126*F126,2)</f>
        <v>0</v>
      </c>
      <c r="H126" s="174"/>
      <c r="I126" s="175">
        <f>ROUND(E126*H126,2)</f>
        <v>0</v>
      </c>
      <c r="J126" s="174"/>
      <c r="K126" s="175">
        <f>ROUND(E126*J126,2)</f>
        <v>0</v>
      </c>
      <c r="L126" s="175">
        <v>21</v>
      </c>
      <c r="M126" s="175">
        <f>G126*(1+L126/100)</f>
        <v>0</v>
      </c>
      <c r="N126" s="175">
        <v>7.3899999999999993E-2</v>
      </c>
      <c r="O126" s="175">
        <f>ROUND(E126*N126,2)</f>
        <v>5.39</v>
      </c>
      <c r="P126" s="175">
        <v>0</v>
      </c>
      <c r="Q126" s="175">
        <f>ROUND(E126*P126,2)</f>
        <v>0</v>
      </c>
      <c r="R126" s="175"/>
      <c r="S126" s="175" t="s">
        <v>169</v>
      </c>
      <c r="T126" s="175" t="s">
        <v>169</v>
      </c>
      <c r="U126" s="175">
        <v>0.47799999999999998</v>
      </c>
      <c r="V126" s="175">
        <f>ROUND(E126*U126,2)</f>
        <v>34.89</v>
      </c>
      <c r="W126" s="176"/>
      <c r="X126" s="159" t="s">
        <v>158</v>
      </c>
      <c r="Y126" s="149"/>
      <c r="Z126" s="149"/>
      <c r="AA126" s="149"/>
      <c r="AB126" s="149"/>
      <c r="AC126" s="149"/>
      <c r="AD126" s="149"/>
      <c r="AE126" s="149"/>
      <c r="AF126" s="149"/>
      <c r="AG126" s="149" t="s">
        <v>159</v>
      </c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outlineLevel="1" x14ac:dyDescent="0.2">
      <c r="A127" s="156"/>
      <c r="B127" s="157"/>
      <c r="C127" s="180" t="s">
        <v>337</v>
      </c>
      <c r="D127" s="161"/>
      <c r="E127" s="162">
        <v>73</v>
      </c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49"/>
      <c r="Z127" s="149"/>
      <c r="AA127" s="149"/>
      <c r="AB127" s="149"/>
      <c r="AC127" s="149"/>
      <c r="AD127" s="149"/>
      <c r="AE127" s="149"/>
      <c r="AF127" s="149"/>
      <c r="AG127" s="149" t="s">
        <v>161</v>
      </c>
      <c r="AH127" s="149">
        <v>0</v>
      </c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ht="22.5" outlineLevel="1" x14ac:dyDescent="0.2">
      <c r="A128" s="170">
        <v>39</v>
      </c>
      <c r="B128" s="171" t="s">
        <v>393</v>
      </c>
      <c r="C128" s="179" t="s">
        <v>394</v>
      </c>
      <c r="D128" s="172" t="s">
        <v>231</v>
      </c>
      <c r="E128" s="173">
        <v>986</v>
      </c>
      <c r="F128" s="174"/>
      <c r="G128" s="175">
        <f>ROUND(E128*F128,2)</f>
        <v>0</v>
      </c>
      <c r="H128" s="174"/>
      <c r="I128" s="175">
        <f>ROUND(E128*H128,2)</f>
        <v>0</v>
      </c>
      <c r="J128" s="174"/>
      <c r="K128" s="175">
        <f>ROUND(E128*J128,2)</f>
        <v>0</v>
      </c>
      <c r="L128" s="175">
        <v>21</v>
      </c>
      <c r="M128" s="175">
        <f>G128*(1+L128/100)</f>
        <v>0</v>
      </c>
      <c r="N128" s="175">
        <v>0.33074999999999999</v>
      </c>
      <c r="O128" s="175">
        <f>ROUND(E128*N128,2)</f>
        <v>326.12</v>
      </c>
      <c r="P128" s="175">
        <v>0</v>
      </c>
      <c r="Q128" s="175">
        <f>ROUND(E128*P128,2)</f>
        <v>0</v>
      </c>
      <c r="R128" s="175"/>
      <c r="S128" s="175" t="s">
        <v>156</v>
      </c>
      <c r="T128" s="175" t="s">
        <v>212</v>
      </c>
      <c r="U128" s="175">
        <v>0.03</v>
      </c>
      <c r="V128" s="175">
        <f>ROUND(E128*U128,2)</f>
        <v>29.58</v>
      </c>
      <c r="W128" s="176"/>
      <c r="X128" s="159" t="s">
        <v>158</v>
      </c>
      <c r="Y128" s="149"/>
      <c r="Z128" s="149"/>
      <c r="AA128" s="149"/>
      <c r="AB128" s="149"/>
      <c r="AC128" s="149"/>
      <c r="AD128" s="149"/>
      <c r="AE128" s="149"/>
      <c r="AF128" s="149"/>
      <c r="AG128" s="149" t="s">
        <v>159</v>
      </c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outlineLevel="1" x14ac:dyDescent="0.2">
      <c r="A129" s="156"/>
      <c r="B129" s="157"/>
      <c r="C129" s="180" t="s">
        <v>336</v>
      </c>
      <c r="D129" s="161"/>
      <c r="E129" s="162">
        <v>986</v>
      </c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49"/>
      <c r="Z129" s="149"/>
      <c r="AA129" s="149"/>
      <c r="AB129" s="149"/>
      <c r="AC129" s="149"/>
      <c r="AD129" s="149"/>
      <c r="AE129" s="149"/>
      <c r="AF129" s="149"/>
      <c r="AG129" s="149" t="s">
        <v>161</v>
      </c>
      <c r="AH129" s="149">
        <v>0</v>
      </c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ht="22.5" outlineLevel="1" x14ac:dyDescent="0.2">
      <c r="A130" s="170">
        <v>40</v>
      </c>
      <c r="B130" s="171" t="s">
        <v>395</v>
      </c>
      <c r="C130" s="179" t="s">
        <v>396</v>
      </c>
      <c r="D130" s="172" t="s">
        <v>231</v>
      </c>
      <c r="E130" s="173">
        <v>76.650000000000006</v>
      </c>
      <c r="F130" s="174"/>
      <c r="G130" s="175">
        <f>ROUND(E130*F130,2)</f>
        <v>0</v>
      </c>
      <c r="H130" s="174"/>
      <c r="I130" s="175">
        <f>ROUND(E130*H130,2)</f>
        <v>0</v>
      </c>
      <c r="J130" s="174"/>
      <c r="K130" s="175">
        <f>ROUND(E130*J130,2)</f>
        <v>0</v>
      </c>
      <c r="L130" s="175">
        <v>21</v>
      </c>
      <c r="M130" s="175">
        <f>G130*(1+L130/100)</f>
        <v>0</v>
      </c>
      <c r="N130" s="175">
        <v>0.17599999999999999</v>
      </c>
      <c r="O130" s="175">
        <f>ROUND(E130*N130,2)</f>
        <v>13.49</v>
      </c>
      <c r="P130" s="175">
        <v>0</v>
      </c>
      <c r="Q130" s="175">
        <f>ROUND(E130*P130,2)</f>
        <v>0</v>
      </c>
      <c r="R130" s="175" t="s">
        <v>172</v>
      </c>
      <c r="S130" s="175" t="s">
        <v>169</v>
      </c>
      <c r="T130" s="175" t="s">
        <v>169</v>
      </c>
      <c r="U130" s="175">
        <v>0</v>
      </c>
      <c r="V130" s="175">
        <f>ROUND(E130*U130,2)</f>
        <v>0</v>
      </c>
      <c r="W130" s="176"/>
      <c r="X130" s="159" t="s">
        <v>173</v>
      </c>
      <c r="Y130" s="149"/>
      <c r="Z130" s="149"/>
      <c r="AA130" s="149"/>
      <c r="AB130" s="149"/>
      <c r="AC130" s="149"/>
      <c r="AD130" s="149"/>
      <c r="AE130" s="149"/>
      <c r="AF130" s="149"/>
      <c r="AG130" s="149" t="s">
        <v>174</v>
      </c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outlineLevel="1" x14ac:dyDescent="0.2">
      <c r="A131" s="156"/>
      <c r="B131" s="157"/>
      <c r="C131" s="180" t="s">
        <v>397</v>
      </c>
      <c r="D131" s="161"/>
      <c r="E131" s="162">
        <v>76.650000000000006</v>
      </c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49"/>
      <c r="Z131" s="149"/>
      <c r="AA131" s="149"/>
      <c r="AB131" s="149"/>
      <c r="AC131" s="149"/>
      <c r="AD131" s="149"/>
      <c r="AE131" s="149"/>
      <c r="AF131" s="149"/>
      <c r="AG131" s="149" t="s">
        <v>161</v>
      </c>
      <c r="AH131" s="149">
        <v>0</v>
      </c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outlineLevel="1" x14ac:dyDescent="0.2">
      <c r="A132" s="170">
        <v>41</v>
      </c>
      <c r="B132" s="171" t="s">
        <v>398</v>
      </c>
      <c r="C132" s="179" t="s">
        <v>399</v>
      </c>
      <c r="D132" s="172" t="s">
        <v>231</v>
      </c>
      <c r="E132" s="173">
        <v>1217.8499999999999</v>
      </c>
      <c r="F132" s="174"/>
      <c r="G132" s="175">
        <f>ROUND(E132*F132,2)</f>
        <v>0</v>
      </c>
      <c r="H132" s="174"/>
      <c r="I132" s="175">
        <f>ROUND(E132*H132,2)</f>
        <v>0</v>
      </c>
      <c r="J132" s="174"/>
      <c r="K132" s="175">
        <f>ROUND(E132*J132,2)</f>
        <v>0</v>
      </c>
      <c r="L132" s="175">
        <v>21</v>
      </c>
      <c r="M132" s="175">
        <f>G132*(1+L132/100)</f>
        <v>0</v>
      </c>
      <c r="N132" s="175">
        <v>3.8000000000000002E-4</v>
      </c>
      <c r="O132" s="175">
        <f>ROUND(E132*N132,2)</f>
        <v>0.46</v>
      </c>
      <c r="P132" s="175">
        <v>0</v>
      </c>
      <c r="Q132" s="175">
        <f>ROUND(E132*P132,2)</f>
        <v>0</v>
      </c>
      <c r="R132" s="175" t="s">
        <v>172</v>
      </c>
      <c r="S132" s="175" t="s">
        <v>400</v>
      </c>
      <c r="T132" s="175" t="s">
        <v>400</v>
      </c>
      <c r="U132" s="175">
        <v>0</v>
      </c>
      <c r="V132" s="175">
        <f>ROUND(E132*U132,2)</f>
        <v>0</v>
      </c>
      <c r="W132" s="176"/>
      <c r="X132" s="159" t="s">
        <v>173</v>
      </c>
      <c r="Y132" s="149"/>
      <c r="Z132" s="149"/>
      <c r="AA132" s="149"/>
      <c r="AB132" s="149"/>
      <c r="AC132" s="149"/>
      <c r="AD132" s="149"/>
      <c r="AE132" s="149"/>
      <c r="AF132" s="149"/>
      <c r="AG132" s="149" t="s">
        <v>174</v>
      </c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outlineLevel="1" x14ac:dyDescent="0.2">
      <c r="A133" s="156"/>
      <c r="B133" s="157"/>
      <c r="C133" s="180" t="s">
        <v>401</v>
      </c>
      <c r="D133" s="161"/>
      <c r="E133" s="162">
        <v>1133.9000000000001</v>
      </c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49"/>
      <c r="Z133" s="149"/>
      <c r="AA133" s="149"/>
      <c r="AB133" s="149"/>
      <c r="AC133" s="149"/>
      <c r="AD133" s="149"/>
      <c r="AE133" s="149"/>
      <c r="AF133" s="149"/>
      <c r="AG133" s="149" t="s">
        <v>161</v>
      </c>
      <c r="AH133" s="149">
        <v>0</v>
      </c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outlineLevel="1" x14ac:dyDescent="0.2">
      <c r="A134" s="156"/>
      <c r="B134" s="157"/>
      <c r="C134" s="180" t="s">
        <v>402</v>
      </c>
      <c r="D134" s="161"/>
      <c r="E134" s="162">
        <v>83.95</v>
      </c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49"/>
      <c r="Z134" s="149"/>
      <c r="AA134" s="149"/>
      <c r="AB134" s="149"/>
      <c r="AC134" s="149"/>
      <c r="AD134" s="149"/>
      <c r="AE134" s="149"/>
      <c r="AF134" s="149"/>
      <c r="AG134" s="149" t="s">
        <v>161</v>
      </c>
      <c r="AH134" s="149">
        <v>0</v>
      </c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x14ac:dyDescent="0.2">
      <c r="A135" s="164" t="s">
        <v>151</v>
      </c>
      <c r="B135" s="165" t="s">
        <v>96</v>
      </c>
      <c r="C135" s="178" t="s">
        <v>97</v>
      </c>
      <c r="D135" s="166"/>
      <c r="E135" s="167"/>
      <c r="F135" s="168"/>
      <c r="G135" s="168">
        <f>SUMIF(AG136:AG141,"&lt;&gt;NOR",G136:G141)</f>
        <v>0</v>
      </c>
      <c r="H135" s="168"/>
      <c r="I135" s="168">
        <f>SUM(I136:I141)</f>
        <v>0</v>
      </c>
      <c r="J135" s="168"/>
      <c r="K135" s="168">
        <f>SUM(K136:K141)</f>
        <v>0</v>
      </c>
      <c r="L135" s="168"/>
      <c r="M135" s="168">
        <f>SUM(M136:M141)</f>
        <v>0</v>
      </c>
      <c r="N135" s="168"/>
      <c r="O135" s="168">
        <f>SUM(O136:O141)</f>
        <v>80.72</v>
      </c>
      <c r="P135" s="168"/>
      <c r="Q135" s="168">
        <f>SUM(Q136:Q141)</f>
        <v>0</v>
      </c>
      <c r="R135" s="168"/>
      <c r="S135" s="168"/>
      <c r="T135" s="168"/>
      <c r="U135" s="168"/>
      <c r="V135" s="168">
        <f>SUM(V136:V141)</f>
        <v>62.42</v>
      </c>
      <c r="W135" s="169"/>
      <c r="X135" s="163"/>
      <c r="AG135" t="s">
        <v>152</v>
      </c>
    </row>
    <row r="136" spans="1:60" ht="22.5" outlineLevel="1" x14ac:dyDescent="0.2">
      <c r="A136" s="170">
        <v>42</v>
      </c>
      <c r="B136" s="171" t="s">
        <v>403</v>
      </c>
      <c r="C136" s="179" t="s">
        <v>404</v>
      </c>
      <c r="D136" s="172" t="s">
        <v>222</v>
      </c>
      <c r="E136" s="173">
        <v>111</v>
      </c>
      <c r="F136" s="174"/>
      <c r="G136" s="175">
        <f>ROUND(E136*F136,2)</f>
        <v>0</v>
      </c>
      <c r="H136" s="174"/>
      <c r="I136" s="175">
        <f>ROUND(E136*H136,2)</f>
        <v>0</v>
      </c>
      <c r="J136" s="174"/>
      <c r="K136" s="175">
        <f>ROUND(E136*J136,2)</f>
        <v>0</v>
      </c>
      <c r="L136" s="175">
        <v>21</v>
      </c>
      <c r="M136" s="175">
        <f>G136*(1+L136/100)</f>
        <v>0</v>
      </c>
      <c r="N136" s="175">
        <v>0.19189000000000001</v>
      </c>
      <c r="O136" s="175">
        <f>ROUND(E136*N136,2)</f>
        <v>21.3</v>
      </c>
      <c r="P136" s="175">
        <v>0</v>
      </c>
      <c r="Q136" s="175">
        <f>ROUND(E136*P136,2)</f>
        <v>0</v>
      </c>
      <c r="R136" s="175"/>
      <c r="S136" s="175" t="s">
        <v>169</v>
      </c>
      <c r="T136" s="175" t="s">
        <v>169</v>
      </c>
      <c r="U136" s="175">
        <v>0.16200000000000001</v>
      </c>
      <c r="V136" s="175">
        <f>ROUND(E136*U136,2)</f>
        <v>17.98</v>
      </c>
      <c r="W136" s="176"/>
      <c r="X136" s="159" t="s">
        <v>158</v>
      </c>
      <c r="Y136" s="149"/>
      <c r="Z136" s="149"/>
      <c r="AA136" s="149"/>
      <c r="AB136" s="149"/>
      <c r="AC136" s="149"/>
      <c r="AD136" s="149"/>
      <c r="AE136" s="149"/>
      <c r="AF136" s="149"/>
      <c r="AG136" s="149" t="s">
        <v>159</v>
      </c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outlineLevel="1" x14ac:dyDescent="0.2">
      <c r="A137" s="156"/>
      <c r="B137" s="157"/>
      <c r="C137" s="180" t="s">
        <v>405</v>
      </c>
      <c r="D137" s="161"/>
      <c r="E137" s="162">
        <v>111</v>
      </c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49"/>
      <c r="Z137" s="149"/>
      <c r="AA137" s="149"/>
      <c r="AB137" s="149"/>
      <c r="AC137" s="149"/>
      <c r="AD137" s="149"/>
      <c r="AE137" s="149"/>
      <c r="AF137" s="149"/>
      <c r="AG137" s="149" t="s">
        <v>161</v>
      </c>
      <c r="AH137" s="149">
        <v>0</v>
      </c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ht="22.5" outlineLevel="1" x14ac:dyDescent="0.2">
      <c r="A138" s="170">
        <v>43</v>
      </c>
      <c r="B138" s="171" t="s">
        <v>406</v>
      </c>
      <c r="C138" s="179" t="s">
        <v>407</v>
      </c>
      <c r="D138" s="172" t="s">
        <v>222</v>
      </c>
      <c r="E138" s="173">
        <v>89.12</v>
      </c>
      <c r="F138" s="174"/>
      <c r="G138" s="175">
        <f>ROUND(E138*F138,2)</f>
        <v>0</v>
      </c>
      <c r="H138" s="174"/>
      <c r="I138" s="175">
        <f>ROUND(E138*H138,2)</f>
        <v>0</v>
      </c>
      <c r="J138" s="174"/>
      <c r="K138" s="175">
        <f>ROUND(E138*J138,2)</f>
        <v>0</v>
      </c>
      <c r="L138" s="175">
        <v>21</v>
      </c>
      <c r="M138" s="175">
        <f>G138*(1+L138/100)</f>
        <v>0</v>
      </c>
      <c r="N138" s="175">
        <v>0.26980999999999999</v>
      </c>
      <c r="O138" s="175">
        <f>ROUND(E138*N138,2)</f>
        <v>24.05</v>
      </c>
      <c r="P138" s="175">
        <v>0</v>
      </c>
      <c r="Q138" s="175">
        <f>ROUND(E138*P138,2)</f>
        <v>0</v>
      </c>
      <c r="R138" s="175"/>
      <c r="S138" s="175" t="s">
        <v>169</v>
      </c>
      <c r="T138" s="175" t="s">
        <v>169</v>
      </c>
      <c r="U138" s="175">
        <v>0.27200000000000002</v>
      </c>
      <c r="V138" s="175">
        <f>ROUND(E138*U138,2)</f>
        <v>24.24</v>
      </c>
      <c r="W138" s="176"/>
      <c r="X138" s="159" t="s">
        <v>158</v>
      </c>
      <c r="Y138" s="149"/>
      <c r="Z138" s="149"/>
      <c r="AA138" s="149"/>
      <c r="AB138" s="149"/>
      <c r="AC138" s="149"/>
      <c r="AD138" s="149"/>
      <c r="AE138" s="149"/>
      <c r="AF138" s="149"/>
      <c r="AG138" s="149" t="s">
        <v>159</v>
      </c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outlineLevel="1" x14ac:dyDescent="0.2">
      <c r="A139" s="156"/>
      <c r="B139" s="157"/>
      <c r="C139" s="180" t="s">
        <v>408</v>
      </c>
      <c r="D139" s="161"/>
      <c r="E139" s="162">
        <v>89.12</v>
      </c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49"/>
      <c r="Z139" s="149"/>
      <c r="AA139" s="149"/>
      <c r="AB139" s="149"/>
      <c r="AC139" s="149"/>
      <c r="AD139" s="149"/>
      <c r="AE139" s="149"/>
      <c r="AF139" s="149"/>
      <c r="AG139" s="149" t="s">
        <v>161</v>
      </c>
      <c r="AH139" s="149">
        <v>0</v>
      </c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outlineLevel="1" x14ac:dyDescent="0.2">
      <c r="A140" s="170">
        <v>44</v>
      </c>
      <c r="B140" s="171" t="s">
        <v>409</v>
      </c>
      <c r="C140" s="179" t="s">
        <v>410</v>
      </c>
      <c r="D140" s="172" t="s">
        <v>193</v>
      </c>
      <c r="E140" s="173">
        <v>14.0084</v>
      </c>
      <c r="F140" s="174"/>
      <c r="G140" s="175">
        <f>ROUND(E140*F140,2)</f>
        <v>0</v>
      </c>
      <c r="H140" s="174"/>
      <c r="I140" s="175">
        <f>ROUND(E140*H140,2)</f>
        <v>0</v>
      </c>
      <c r="J140" s="174"/>
      <c r="K140" s="175">
        <f>ROUND(E140*J140,2)</f>
        <v>0</v>
      </c>
      <c r="L140" s="175">
        <v>21</v>
      </c>
      <c r="M140" s="175">
        <f>G140*(1+L140/100)</f>
        <v>0</v>
      </c>
      <c r="N140" s="175">
        <v>2.5249999999999999</v>
      </c>
      <c r="O140" s="175">
        <f>ROUND(E140*N140,2)</f>
        <v>35.369999999999997</v>
      </c>
      <c r="P140" s="175">
        <v>0</v>
      </c>
      <c r="Q140" s="175">
        <f>ROUND(E140*P140,2)</f>
        <v>0</v>
      </c>
      <c r="R140" s="175"/>
      <c r="S140" s="175" t="s">
        <v>156</v>
      </c>
      <c r="T140" s="175" t="s">
        <v>169</v>
      </c>
      <c r="U140" s="175">
        <v>1.4419999999999999</v>
      </c>
      <c r="V140" s="175">
        <f>ROUND(E140*U140,2)</f>
        <v>20.2</v>
      </c>
      <c r="W140" s="176"/>
      <c r="X140" s="159" t="s">
        <v>158</v>
      </c>
      <c r="Y140" s="149"/>
      <c r="Z140" s="149"/>
      <c r="AA140" s="149"/>
      <c r="AB140" s="149"/>
      <c r="AC140" s="149"/>
      <c r="AD140" s="149"/>
      <c r="AE140" s="149"/>
      <c r="AF140" s="149"/>
      <c r="AG140" s="149" t="s">
        <v>159</v>
      </c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outlineLevel="1" x14ac:dyDescent="0.2">
      <c r="A141" s="156"/>
      <c r="B141" s="157"/>
      <c r="C141" s="180" t="s">
        <v>411</v>
      </c>
      <c r="D141" s="161"/>
      <c r="E141" s="162">
        <v>14.0084</v>
      </c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49"/>
      <c r="Z141" s="149"/>
      <c r="AA141" s="149"/>
      <c r="AB141" s="149"/>
      <c r="AC141" s="149"/>
      <c r="AD141" s="149"/>
      <c r="AE141" s="149"/>
      <c r="AF141" s="149"/>
      <c r="AG141" s="149" t="s">
        <v>161</v>
      </c>
      <c r="AH141" s="149">
        <v>0</v>
      </c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x14ac:dyDescent="0.2">
      <c r="A142" s="164" t="s">
        <v>151</v>
      </c>
      <c r="B142" s="165" t="s">
        <v>98</v>
      </c>
      <c r="C142" s="178" t="s">
        <v>99</v>
      </c>
      <c r="D142" s="166"/>
      <c r="E142" s="167"/>
      <c r="F142" s="168"/>
      <c r="G142" s="168">
        <f>SUMIF(AG143:AG152,"&lt;&gt;NOR",G143:G152)</f>
        <v>0</v>
      </c>
      <c r="H142" s="168"/>
      <c r="I142" s="168">
        <f>SUM(I143:I152)</f>
        <v>0</v>
      </c>
      <c r="J142" s="168"/>
      <c r="K142" s="168">
        <f>SUM(K143:K152)</f>
        <v>0</v>
      </c>
      <c r="L142" s="168"/>
      <c r="M142" s="168">
        <f>SUM(M143:M152)</f>
        <v>0</v>
      </c>
      <c r="N142" s="168"/>
      <c r="O142" s="168">
        <f>SUM(O143:O152)</f>
        <v>66.180000000000007</v>
      </c>
      <c r="P142" s="168"/>
      <c r="Q142" s="168">
        <f>SUM(Q143:Q152)</f>
        <v>0</v>
      </c>
      <c r="R142" s="168"/>
      <c r="S142" s="168"/>
      <c r="T142" s="168"/>
      <c r="U142" s="168"/>
      <c r="V142" s="168">
        <f>SUM(V143:V152)</f>
        <v>83.889999999999986</v>
      </c>
      <c r="W142" s="169"/>
      <c r="X142" s="163"/>
      <c r="AG142" t="s">
        <v>152</v>
      </c>
    </row>
    <row r="143" spans="1:60" outlineLevel="1" x14ac:dyDescent="0.2">
      <c r="A143" s="170">
        <v>45</v>
      </c>
      <c r="B143" s="171" t="s">
        <v>383</v>
      </c>
      <c r="C143" s="179" t="s">
        <v>384</v>
      </c>
      <c r="D143" s="172" t="s">
        <v>231</v>
      </c>
      <c r="E143" s="173">
        <v>111.25</v>
      </c>
      <c r="F143" s="174"/>
      <c r="G143" s="175">
        <f>ROUND(E143*F143,2)</f>
        <v>0</v>
      </c>
      <c r="H143" s="174"/>
      <c r="I143" s="175">
        <f>ROUND(E143*H143,2)</f>
        <v>0</v>
      </c>
      <c r="J143" s="174"/>
      <c r="K143" s="175">
        <f>ROUND(E143*J143,2)</f>
        <v>0</v>
      </c>
      <c r="L143" s="175">
        <v>21</v>
      </c>
      <c r="M143" s="175">
        <f>G143*(1+L143/100)</f>
        <v>0</v>
      </c>
      <c r="N143" s="175">
        <v>0</v>
      </c>
      <c r="O143" s="175">
        <f>ROUND(E143*N143,2)</f>
        <v>0</v>
      </c>
      <c r="P143" s="175">
        <v>0</v>
      </c>
      <c r="Q143" s="175">
        <f>ROUND(E143*P143,2)</f>
        <v>0</v>
      </c>
      <c r="R143" s="175"/>
      <c r="S143" s="175" t="s">
        <v>169</v>
      </c>
      <c r="T143" s="175" t="s">
        <v>169</v>
      </c>
      <c r="U143" s="175">
        <v>9.0999999999999998E-2</v>
      </c>
      <c r="V143" s="175">
        <f>ROUND(E143*U143,2)</f>
        <v>10.119999999999999</v>
      </c>
      <c r="W143" s="176"/>
      <c r="X143" s="159" t="s">
        <v>158</v>
      </c>
      <c r="Y143" s="149"/>
      <c r="Z143" s="149"/>
      <c r="AA143" s="149"/>
      <c r="AB143" s="149"/>
      <c r="AC143" s="149"/>
      <c r="AD143" s="149"/>
      <c r="AE143" s="149"/>
      <c r="AF143" s="149"/>
      <c r="AG143" s="149" t="s">
        <v>159</v>
      </c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outlineLevel="1" x14ac:dyDescent="0.2">
      <c r="A144" s="156"/>
      <c r="B144" s="157"/>
      <c r="C144" s="180" t="s">
        <v>412</v>
      </c>
      <c r="D144" s="161"/>
      <c r="E144" s="162">
        <v>111.25</v>
      </c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49"/>
      <c r="Z144" s="149"/>
      <c r="AA144" s="149"/>
      <c r="AB144" s="149"/>
      <c r="AC144" s="149"/>
      <c r="AD144" s="149"/>
      <c r="AE144" s="149"/>
      <c r="AF144" s="149"/>
      <c r="AG144" s="149" t="s">
        <v>161</v>
      </c>
      <c r="AH144" s="149">
        <v>0</v>
      </c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outlineLevel="1" x14ac:dyDescent="0.2">
      <c r="A145" s="170">
        <v>46</v>
      </c>
      <c r="B145" s="171" t="s">
        <v>413</v>
      </c>
      <c r="C145" s="179" t="s">
        <v>414</v>
      </c>
      <c r="D145" s="172" t="s">
        <v>193</v>
      </c>
      <c r="E145" s="173">
        <v>30.704999999999998</v>
      </c>
      <c r="F145" s="174"/>
      <c r="G145" s="175">
        <f>ROUND(E145*F145,2)</f>
        <v>0</v>
      </c>
      <c r="H145" s="174"/>
      <c r="I145" s="175">
        <f>ROUND(E145*H145,2)</f>
        <v>0</v>
      </c>
      <c r="J145" s="174"/>
      <c r="K145" s="175">
        <f>ROUND(E145*J145,2)</f>
        <v>0</v>
      </c>
      <c r="L145" s="175">
        <v>21</v>
      </c>
      <c r="M145" s="175">
        <f>G145*(1+L145/100)</f>
        <v>0</v>
      </c>
      <c r="N145" s="175">
        <v>1.837</v>
      </c>
      <c r="O145" s="175">
        <f>ROUND(E145*N145,2)</f>
        <v>56.41</v>
      </c>
      <c r="P145" s="175">
        <v>0</v>
      </c>
      <c r="Q145" s="175">
        <f>ROUND(E145*P145,2)</f>
        <v>0</v>
      </c>
      <c r="R145" s="175"/>
      <c r="S145" s="175" t="s">
        <v>169</v>
      </c>
      <c r="T145" s="175" t="s">
        <v>169</v>
      </c>
      <c r="U145" s="175">
        <v>1.8360000000000001</v>
      </c>
      <c r="V145" s="175">
        <f>ROUND(E145*U145,2)</f>
        <v>56.37</v>
      </c>
      <c r="W145" s="176"/>
      <c r="X145" s="159" t="s">
        <v>158</v>
      </c>
      <c r="Y145" s="149"/>
      <c r="Z145" s="149"/>
      <c r="AA145" s="149"/>
      <c r="AB145" s="149"/>
      <c r="AC145" s="149"/>
      <c r="AD145" s="149"/>
      <c r="AE145" s="149"/>
      <c r="AF145" s="149"/>
      <c r="AG145" s="149" t="s">
        <v>159</v>
      </c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outlineLevel="1" x14ac:dyDescent="0.2">
      <c r="A146" s="156"/>
      <c r="B146" s="157"/>
      <c r="C146" s="180" t="s">
        <v>415</v>
      </c>
      <c r="D146" s="161"/>
      <c r="E146" s="162">
        <v>30.704999999999998</v>
      </c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49"/>
      <c r="Z146" s="149"/>
      <c r="AA146" s="149"/>
      <c r="AB146" s="149"/>
      <c r="AC146" s="149"/>
      <c r="AD146" s="149"/>
      <c r="AE146" s="149"/>
      <c r="AF146" s="149"/>
      <c r="AG146" s="149" t="s">
        <v>161</v>
      </c>
      <c r="AH146" s="149">
        <v>0</v>
      </c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outlineLevel="1" x14ac:dyDescent="0.2">
      <c r="A147" s="170">
        <v>47</v>
      </c>
      <c r="B147" s="171" t="s">
        <v>416</v>
      </c>
      <c r="C147" s="179" t="s">
        <v>417</v>
      </c>
      <c r="D147" s="172" t="s">
        <v>222</v>
      </c>
      <c r="E147" s="173">
        <v>40</v>
      </c>
      <c r="F147" s="174"/>
      <c r="G147" s="175">
        <f>ROUND(E147*F147,2)</f>
        <v>0</v>
      </c>
      <c r="H147" s="174"/>
      <c r="I147" s="175">
        <f>ROUND(E147*H147,2)</f>
        <v>0</v>
      </c>
      <c r="J147" s="174"/>
      <c r="K147" s="175">
        <f>ROUND(E147*J147,2)</f>
        <v>0</v>
      </c>
      <c r="L147" s="175">
        <v>21</v>
      </c>
      <c r="M147" s="175">
        <f>G147*(1+L147/100)</f>
        <v>0</v>
      </c>
      <c r="N147" s="175">
        <v>0.17741999999999999</v>
      </c>
      <c r="O147" s="175">
        <f>ROUND(E147*N147,2)</f>
        <v>7.1</v>
      </c>
      <c r="P147" s="175">
        <v>0</v>
      </c>
      <c r="Q147" s="175">
        <f>ROUND(E147*P147,2)</f>
        <v>0</v>
      </c>
      <c r="R147" s="175"/>
      <c r="S147" s="175" t="s">
        <v>169</v>
      </c>
      <c r="T147" s="175" t="s">
        <v>169</v>
      </c>
      <c r="U147" s="175">
        <v>0.435</v>
      </c>
      <c r="V147" s="175">
        <f>ROUND(E147*U147,2)</f>
        <v>17.399999999999999</v>
      </c>
      <c r="W147" s="176"/>
      <c r="X147" s="159" t="s">
        <v>158</v>
      </c>
      <c r="Y147" s="149"/>
      <c r="Z147" s="149"/>
      <c r="AA147" s="149"/>
      <c r="AB147" s="149"/>
      <c r="AC147" s="149"/>
      <c r="AD147" s="149"/>
      <c r="AE147" s="149"/>
      <c r="AF147" s="149"/>
      <c r="AG147" s="149" t="s">
        <v>159</v>
      </c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outlineLevel="1" x14ac:dyDescent="0.2">
      <c r="A148" s="156"/>
      <c r="B148" s="157"/>
      <c r="C148" s="180" t="s">
        <v>338</v>
      </c>
      <c r="D148" s="161"/>
      <c r="E148" s="162">
        <v>40</v>
      </c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49"/>
      <c r="Z148" s="149"/>
      <c r="AA148" s="149"/>
      <c r="AB148" s="149"/>
      <c r="AC148" s="149"/>
      <c r="AD148" s="149"/>
      <c r="AE148" s="149"/>
      <c r="AF148" s="149"/>
      <c r="AG148" s="149" t="s">
        <v>161</v>
      </c>
      <c r="AH148" s="149">
        <v>0</v>
      </c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outlineLevel="1" x14ac:dyDescent="0.2">
      <c r="A149" s="170">
        <v>48</v>
      </c>
      <c r="B149" s="171" t="s">
        <v>418</v>
      </c>
      <c r="C149" s="179" t="s">
        <v>419</v>
      </c>
      <c r="D149" s="172" t="s">
        <v>168</v>
      </c>
      <c r="E149" s="173">
        <v>70</v>
      </c>
      <c r="F149" s="174"/>
      <c r="G149" s="175">
        <f>ROUND(E149*F149,2)</f>
        <v>0</v>
      </c>
      <c r="H149" s="174"/>
      <c r="I149" s="175">
        <f>ROUND(E149*H149,2)</f>
        <v>0</v>
      </c>
      <c r="J149" s="174"/>
      <c r="K149" s="175">
        <f>ROUND(E149*J149,2)</f>
        <v>0</v>
      </c>
      <c r="L149" s="175">
        <v>21</v>
      </c>
      <c r="M149" s="175">
        <f>G149*(1+L149/100)</f>
        <v>0</v>
      </c>
      <c r="N149" s="175">
        <v>3.7499999999999999E-2</v>
      </c>
      <c r="O149" s="175">
        <f>ROUND(E149*N149,2)</f>
        <v>2.63</v>
      </c>
      <c r="P149" s="175">
        <v>0</v>
      </c>
      <c r="Q149" s="175">
        <f>ROUND(E149*P149,2)</f>
        <v>0</v>
      </c>
      <c r="R149" s="175"/>
      <c r="S149" s="175" t="s">
        <v>156</v>
      </c>
      <c r="T149" s="175" t="s">
        <v>212</v>
      </c>
      <c r="U149" s="175">
        <v>0</v>
      </c>
      <c r="V149" s="175">
        <f>ROUND(E149*U149,2)</f>
        <v>0</v>
      </c>
      <c r="W149" s="176"/>
      <c r="X149" s="159" t="s">
        <v>173</v>
      </c>
      <c r="Y149" s="149"/>
      <c r="Z149" s="149"/>
      <c r="AA149" s="149"/>
      <c r="AB149" s="149"/>
      <c r="AC149" s="149"/>
      <c r="AD149" s="149"/>
      <c r="AE149" s="149"/>
      <c r="AF149" s="149"/>
      <c r="AG149" s="149" t="s">
        <v>174</v>
      </c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outlineLevel="1" x14ac:dyDescent="0.2">
      <c r="A150" s="156"/>
      <c r="B150" s="157"/>
      <c r="C150" s="180" t="s">
        <v>420</v>
      </c>
      <c r="D150" s="161"/>
      <c r="E150" s="162">
        <v>70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49"/>
      <c r="Z150" s="149"/>
      <c r="AA150" s="149"/>
      <c r="AB150" s="149"/>
      <c r="AC150" s="149"/>
      <c r="AD150" s="149"/>
      <c r="AE150" s="149"/>
      <c r="AF150" s="149"/>
      <c r="AG150" s="149" t="s">
        <v>161</v>
      </c>
      <c r="AH150" s="149">
        <v>0</v>
      </c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ht="22.5" outlineLevel="1" x14ac:dyDescent="0.2">
      <c r="A151" s="170">
        <v>49</v>
      </c>
      <c r="B151" s="171" t="s">
        <v>421</v>
      </c>
      <c r="C151" s="179" t="s">
        <v>422</v>
      </c>
      <c r="D151" s="172" t="s">
        <v>231</v>
      </c>
      <c r="E151" s="173">
        <v>127.9375</v>
      </c>
      <c r="F151" s="174"/>
      <c r="G151" s="175">
        <f>ROUND(E151*F151,2)</f>
        <v>0</v>
      </c>
      <c r="H151" s="174"/>
      <c r="I151" s="175">
        <f>ROUND(E151*H151,2)</f>
        <v>0</v>
      </c>
      <c r="J151" s="174"/>
      <c r="K151" s="175">
        <f>ROUND(E151*J151,2)</f>
        <v>0</v>
      </c>
      <c r="L151" s="175">
        <v>21</v>
      </c>
      <c r="M151" s="175">
        <f>G151*(1+L151/100)</f>
        <v>0</v>
      </c>
      <c r="N151" s="175">
        <v>2.9999999999999997E-4</v>
      </c>
      <c r="O151" s="175">
        <f>ROUND(E151*N151,2)</f>
        <v>0.04</v>
      </c>
      <c r="P151" s="175">
        <v>0</v>
      </c>
      <c r="Q151" s="175">
        <f>ROUND(E151*P151,2)</f>
        <v>0</v>
      </c>
      <c r="R151" s="175" t="s">
        <v>172</v>
      </c>
      <c r="S151" s="175" t="s">
        <v>169</v>
      </c>
      <c r="T151" s="175" t="s">
        <v>169</v>
      </c>
      <c r="U151" s="175">
        <v>0</v>
      </c>
      <c r="V151" s="175">
        <f>ROUND(E151*U151,2)</f>
        <v>0</v>
      </c>
      <c r="W151" s="176"/>
      <c r="X151" s="159" t="s">
        <v>173</v>
      </c>
      <c r="Y151" s="149"/>
      <c r="Z151" s="149"/>
      <c r="AA151" s="149"/>
      <c r="AB151" s="149"/>
      <c r="AC151" s="149"/>
      <c r="AD151" s="149"/>
      <c r="AE151" s="149"/>
      <c r="AF151" s="149"/>
      <c r="AG151" s="149" t="s">
        <v>174</v>
      </c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outlineLevel="1" x14ac:dyDescent="0.2">
      <c r="A152" s="156"/>
      <c r="B152" s="157"/>
      <c r="C152" s="180" t="s">
        <v>423</v>
      </c>
      <c r="D152" s="161"/>
      <c r="E152" s="162">
        <v>127.9375</v>
      </c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49"/>
      <c r="Z152" s="149"/>
      <c r="AA152" s="149"/>
      <c r="AB152" s="149"/>
      <c r="AC152" s="149"/>
      <c r="AD152" s="149"/>
      <c r="AE152" s="149"/>
      <c r="AF152" s="149"/>
      <c r="AG152" s="149" t="s">
        <v>161</v>
      </c>
      <c r="AH152" s="149">
        <v>0</v>
      </c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x14ac:dyDescent="0.2">
      <c r="A153" s="164" t="s">
        <v>151</v>
      </c>
      <c r="B153" s="165" t="s">
        <v>105</v>
      </c>
      <c r="C153" s="178" t="s">
        <v>106</v>
      </c>
      <c r="D153" s="166"/>
      <c r="E153" s="167"/>
      <c r="F153" s="168"/>
      <c r="G153" s="168">
        <f>SUMIF(AG154:AG154,"&lt;&gt;NOR",G154:G154)</f>
        <v>0</v>
      </c>
      <c r="H153" s="168"/>
      <c r="I153" s="168">
        <f>SUM(I154:I154)</f>
        <v>0</v>
      </c>
      <c r="J153" s="168"/>
      <c r="K153" s="168">
        <f>SUM(K154:K154)</f>
        <v>0</v>
      </c>
      <c r="L153" s="168"/>
      <c r="M153" s="168">
        <f>SUM(M154:M154)</f>
        <v>0</v>
      </c>
      <c r="N153" s="168"/>
      <c r="O153" s="168">
        <f>SUM(O154:O154)</f>
        <v>0</v>
      </c>
      <c r="P153" s="168"/>
      <c r="Q153" s="168">
        <f>SUM(Q154:Q154)</f>
        <v>0</v>
      </c>
      <c r="R153" s="168"/>
      <c r="S153" s="168"/>
      <c r="T153" s="168"/>
      <c r="U153" s="168"/>
      <c r="V153" s="168">
        <f>SUM(V154:V154)</f>
        <v>35.869999999999997</v>
      </c>
      <c r="W153" s="169"/>
      <c r="X153" s="163"/>
      <c r="AG153" t="s">
        <v>152</v>
      </c>
    </row>
    <row r="154" spans="1:60" outlineLevel="1" x14ac:dyDescent="0.2">
      <c r="A154" s="170">
        <v>50</v>
      </c>
      <c r="B154" s="171" t="s">
        <v>424</v>
      </c>
      <c r="C154" s="179" t="s">
        <v>425</v>
      </c>
      <c r="D154" s="172" t="s">
        <v>215</v>
      </c>
      <c r="E154" s="173">
        <v>2241.87538</v>
      </c>
      <c r="F154" s="174"/>
      <c r="G154" s="175">
        <f>ROUND(E154*F154,2)</f>
        <v>0</v>
      </c>
      <c r="H154" s="174"/>
      <c r="I154" s="175">
        <f>ROUND(E154*H154,2)</f>
        <v>0</v>
      </c>
      <c r="J154" s="174"/>
      <c r="K154" s="175">
        <f>ROUND(E154*J154,2)</f>
        <v>0</v>
      </c>
      <c r="L154" s="175">
        <v>21</v>
      </c>
      <c r="M154" s="175">
        <f>G154*(1+L154/100)</f>
        <v>0</v>
      </c>
      <c r="N154" s="175">
        <v>0</v>
      </c>
      <c r="O154" s="175">
        <f>ROUND(E154*N154,2)</f>
        <v>0</v>
      </c>
      <c r="P154" s="175">
        <v>0</v>
      </c>
      <c r="Q154" s="175">
        <f>ROUND(E154*P154,2)</f>
        <v>0</v>
      </c>
      <c r="R154" s="175"/>
      <c r="S154" s="175" t="s">
        <v>169</v>
      </c>
      <c r="T154" s="175" t="s">
        <v>169</v>
      </c>
      <c r="U154" s="175">
        <v>1.6E-2</v>
      </c>
      <c r="V154" s="175">
        <f>ROUND(E154*U154,2)</f>
        <v>35.869999999999997</v>
      </c>
      <c r="W154" s="176"/>
      <c r="X154" s="159" t="s">
        <v>216</v>
      </c>
      <c r="Y154" s="149"/>
      <c r="Z154" s="149"/>
      <c r="AA154" s="149"/>
      <c r="AB154" s="149"/>
      <c r="AC154" s="149"/>
      <c r="AD154" s="149"/>
      <c r="AE154" s="149"/>
      <c r="AF154" s="149"/>
      <c r="AG154" s="149" t="s">
        <v>217</v>
      </c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x14ac:dyDescent="0.2">
      <c r="A155" s="3"/>
      <c r="B155" s="4"/>
      <c r="C155" s="181"/>
      <c r="D155" s="6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AE155">
        <v>15</v>
      </c>
      <c r="AF155">
        <v>21</v>
      </c>
      <c r="AG155" t="s">
        <v>138</v>
      </c>
    </row>
    <row r="156" spans="1:60" x14ac:dyDescent="0.2">
      <c r="A156" s="152"/>
      <c r="B156" s="153" t="s">
        <v>30</v>
      </c>
      <c r="C156" s="182"/>
      <c r="D156" s="154"/>
      <c r="E156" s="155"/>
      <c r="F156" s="155"/>
      <c r="G156" s="177">
        <f>G8+G90+G101+G104+G135+G142+G153</f>
        <v>0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AE156">
        <f>SUMIF(L7:L154,AE155,G7:G154)</f>
        <v>0</v>
      </c>
      <c r="AF156">
        <f>SUMIF(L7:L154,AF155,G7:G154)</f>
        <v>0</v>
      </c>
      <c r="AG156" t="s">
        <v>178</v>
      </c>
    </row>
    <row r="157" spans="1:60" x14ac:dyDescent="0.2">
      <c r="A157" s="270" t="s">
        <v>179</v>
      </c>
      <c r="B157" s="270"/>
      <c r="C157" s="181"/>
      <c r="D157" s="6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60" ht="25.5" x14ac:dyDescent="0.2">
      <c r="A158" s="3"/>
      <c r="B158" s="4" t="s">
        <v>426</v>
      </c>
      <c r="C158" s="181" t="s">
        <v>427</v>
      </c>
      <c r="D158" s="6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AG158" t="s">
        <v>182</v>
      </c>
    </row>
    <row r="159" spans="1:60" ht="25.5" x14ac:dyDescent="0.2">
      <c r="A159" s="3"/>
      <c r="B159" s="4" t="s">
        <v>428</v>
      </c>
      <c r="C159" s="181" t="s">
        <v>429</v>
      </c>
      <c r="D159" s="6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AG159" t="s">
        <v>185</v>
      </c>
    </row>
    <row r="160" spans="1:60" x14ac:dyDescent="0.2">
      <c r="A160" s="3"/>
      <c r="B160" s="4"/>
      <c r="C160" s="181" t="s">
        <v>186</v>
      </c>
      <c r="D160" s="6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AG160" t="s">
        <v>187</v>
      </c>
    </row>
    <row r="161" spans="1:33" x14ac:dyDescent="0.2">
      <c r="A161" s="3"/>
      <c r="B161" s="4"/>
      <c r="C161" s="181"/>
      <c r="D161" s="6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33" x14ac:dyDescent="0.2">
      <c r="A162" s="3"/>
      <c r="B162" s="4"/>
      <c r="C162" s="181"/>
      <c r="D162" s="6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33" x14ac:dyDescent="0.2">
      <c r="A163" s="3"/>
      <c r="B163" s="4"/>
      <c r="C163" s="181"/>
      <c r="D163" s="6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33" x14ac:dyDescent="0.2">
      <c r="A164" s="271" t="s">
        <v>188</v>
      </c>
      <c r="B164" s="271"/>
      <c r="C164" s="272"/>
      <c r="D164" s="6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33" x14ac:dyDescent="0.2">
      <c r="A165" s="251"/>
      <c r="B165" s="252"/>
      <c r="C165" s="253"/>
      <c r="D165" s="252"/>
      <c r="E165" s="252"/>
      <c r="F165" s="252"/>
      <c r="G165" s="25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AG165" t="s">
        <v>189</v>
      </c>
    </row>
    <row r="166" spans="1:33" x14ac:dyDescent="0.2">
      <c r="A166" s="255"/>
      <c r="B166" s="256"/>
      <c r="C166" s="257"/>
      <c r="D166" s="256"/>
      <c r="E166" s="256"/>
      <c r="F166" s="256"/>
      <c r="G166" s="258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33" x14ac:dyDescent="0.2">
      <c r="A167" s="255"/>
      <c r="B167" s="256"/>
      <c r="C167" s="257"/>
      <c r="D167" s="256"/>
      <c r="E167" s="256"/>
      <c r="F167" s="256"/>
      <c r="G167" s="258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33" x14ac:dyDescent="0.2">
      <c r="A168" s="255"/>
      <c r="B168" s="256"/>
      <c r="C168" s="257"/>
      <c r="D168" s="256"/>
      <c r="E168" s="256"/>
      <c r="F168" s="256"/>
      <c r="G168" s="258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33" x14ac:dyDescent="0.2">
      <c r="A169" s="259"/>
      <c r="B169" s="260"/>
      <c r="C169" s="261"/>
      <c r="D169" s="260"/>
      <c r="E169" s="260"/>
      <c r="F169" s="260"/>
      <c r="G169" s="26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33" x14ac:dyDescent="0.2">
      <c r="A170" s="3"/>
      <c r="B170" s="4"/>
      <c r="C170" s="181"/>
      <c r="D170" s="6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33" x14ac:dyDescent="0.2">
      <c r="C171" s="183"/>
      <c r="D171" s="10"/>
      <c r="AG171" t="s">
        <v>190</v>
      </c>
    </row>
    <row r="172" spans="1:33" x14ac:dyDescent="0.2">
      <c r="D172" s="10"/>
    </row>
    <row r="173" spans="1:33" x14ac:dyDescent="0.2">
      <c r="D173" s="10"/>
    </row>
    <row r="174" spans="1:33" x14ac:dyDescent="0.2">
      <c r="D174" s="10"/>
    </row>
    <row r="175" spans="1:33" x14ac:dyDescent="0.2">
      <c r="D175" s="10"/>
    </row>
    <row r="176" spans="1:33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7">
    <mergeCell ref="A165:G169"/>
    <mergeCell ref="A1:G1"/>
    <mergeCell ref="C2:G2"/>
    <mergeCell ref="C3:G3"/>
    <mergeCell ref="C4:G4"/>
    <mergeCell ref="A157:B157"/>
    <mergeCell ref="A164:C164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0" hidden="1" customWidth="1"/>
    <col min="21" max="22" width="0" hidden="1" customWidth="1"/>
    <col min="24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3" t="s">
        <v>6</v>
      </c>
      <c r="B1" s="263"/>
      <c r="C1" s="263"/>
      <c r="D1" s="263"/>
      <c r="E1" s="263"/>
      <c r="F1" s="263"/>
      <c r="G1" s="263"/>
      <c r="AG1" t="s">
        <v>126</v>
      </c>
    </row>
    <row r="2" spans="1:60" ht="24.95" customHeight="1" x14ac:dyDescent="0.2">
      <c r="A2" s="141" t="s">
        <v>7</v>
      </c>
      <c r="B2" s="49" t="s">
        <v>43</v>
      </c>
      <c r="C2" s="264" t="s">
        <v>44</v>
      </c>
      <c r="D2" s="265"/>
      <c r="E2" s="265"/>
      <c r="F2" s="265"/>
      <c r="G2" s="266"/>
      <c r="AG2" t="s">
        <v>127</v>
      </c>
    </row>
    <row r="3" spans="1:60" ht="24.95" customHeight="1" x14ac:dyDescent="0.2">
      <c r="A3" s="141" t="s">
        <v>8</v>
      </c>
      <c r="B3" s="49" t="s">
        <v>65</v>
      </c>
      <c r="C3" s="264" t="s">
        <v>66</v>
      </c>
      <c r="D3" s="265"/>
      <c r="E3" s="265"/>
      <c r="F3" s="265"/>
      <c r="G3" s="266"/>
      <c r="AC3" s="123" t="s">
        <v>127</v>
      </c>
      <c r="AG3" t="s">
        <v>128</v>
      </c>
    </row>
    <row r="4" spans="1:60" ht="24.95" customHeight="1" x14ac:dyDescent="0.2">
      <c r="A4" s="142" t="s">
        <v>9</v>
      </c>
      <c r="B4" s="143" t="s">
        <v>59</v>
      </c>
      <c r="C4" s="267" t="s">
        <v>60</v>
      </c>
      <c r="D4" s="268"/>
      <c r="E4" s="268"/>
      <c r="F4" s="268"/>
      <c r="G4" s="269"/>
      <c r="AG4" t="s">
        <v>129</v>
      </c>
    </row>
    <row r="5" spans="1:60" x14ac:dyDescent="0.2">
      <c r="D5" s="10"/>
    </row>
    <row r="6" spans="1:60" ht="38.25" x14ac:dyDescent="0.2">
      <c r="A6" s="145" t="s">
        <v>130</v>
      </c>
      <c r="B6" s="147" t="s">
        <v>131</v>
      </c>
      <c r="C6" s="147" t="s">
        <v>132</v>
      </c>
      <c r="D6" s="146" t="s">
        <v>133</v>
      </c>
      <c r="E6" s="145" t="s">
        <v>134</v>
      </c>
      <c r="F6" s="144" t="s">
        <v>135</v>
      </c>
      <c r="G6" s="145" t="s">
        <v>30</v>
      </c>
      <c r="H6" s="148" t="s">
        <v>31</v>
      </c>
      <c r="I6" s="148" t="s">
        <v>136</v>
      </c>
      <c r="J6" s="148" t="s">
        <v>32</v>
      </c>
      <c r="K6" s="148" t="s">
        <v>137</v>
      </c>
      <c r="L6" s="148" t="s">
        <v>138</v>
      </c>
      <c r="M6" s="148" t="s">
        <v>139</v>
      </c>
      <c r="N6" s="148" t="s">
        <v>140</v>
      </c>
      <c r="O6" s="148" t="s">
        <v>141</v>
      </c>
      <c r="P6" s="148" t="s">
        <v>142</v>
      </c>
      <c r="Q6" s="148" t="s">
        <v>143</v>
      </c>
      <c r="R6" s="148" t="s">
        <v>144</v>
      </c>
      <c r="S6" s="148" t="s">
        <v>145</v>
      </c>
      <c r="T6" s="148" t="s">
        <v>146</v>
      </c>
      <c r="U6" s="148" t="s">
        <v>147</v>
      </c>
      <c r="V6" s="148" t="s">
        <v>148</v>
      </c>
      <c r="W6" s="148" t="s">
        <v>149</v>
      </c>
      <c r="X6" s="148" t="s">
        <v>150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">
      <c r="A8" s="164" t="s">
        <v>151</v>
      </c>
      <c r="B8" s="165" t="s">
        <v>82</v>
      </c>
      <c r="C8" s="178" t="s">
        <v>83</v>
      </c>
      <c r="D8" s="166"/>
      <c r="E8" s="167"/>
      <c r="F8" s="168"/>
      <c r="G8" s="168">
        <f>SUMIF(AG9:AG38,"&lt;&gt;NOR",G9:G38)</f>
        <v>0</v>
      </c>
      <c r="H8" s="168"/>
      <c r="I8" s="168">
        <f>SUM(I9:I38)</f>
        <v>0</v>
      </c>
      <c r="J8" s="168"/>
      <c r="K8" s="168">
        <f>SUM(K9:K38)</f>
        <v>0</v>
      </c>
      <c r="L8" s="168"/>
      <c r="M8" s="168">
        <f>SUM(M9:M38)</f>
        <v>0</v>
      </c>
      <c r="N8" s="168"/>
      <c r="O8" s="168">
        <f>SUM(O9:O38)</f>
        <v>0</v>
      </c>
      <c r="P8" s="168"/>
      <c r="Q8" s="168">
        <f>SUM(Q9:Q38)</f>
        <v>0</v>
      </c>
      <c r="R8" s="168"/>
      <c r="S8" s="168"/>
      <c r="T8" s="168"/>
      <c r="U8" s="168"/>
      <c r="V8" s="168">
        <f>SUM(V9:V38)</f>
        <v>44.52</v>
      </c>
      <c r="W8" s="169"/>
      <c r="X8" s="163"/>
      <c r="AG8" t="s">
        <v>152</v>
      </c>
    </row>
    <row r="9" spans="1:60" outlineLevel="1" x14ac:dyDescent="0.2">
      <c r="A9" s="170">
        <v>1</v>
      </c>
      <c r="B9" s="171" t="s">
        <v>305</v>
      </c>
      <c r="C9" s="179" t="s">
        <v>306</v>
      </c>
      <c r="D9" s="172" t="s">
        <v>193</v>
      </c>
      <c r="E9" s="173">
        <v>9.6259999999999994</v>
      </c>
      <c r="F9" s="174"/>
      <c r="G9" s="175">
        <f>ROUND(E9*F9,2)</f>
        <v>0</v>
      </c>
      <c r="H9" s="174"/>
      <c r="I9" s="175">
        <f>ROUND(E9*H9,2)</f>
        <v>0</v>
      </c>
      <c r="J9" s="174"/>
      <c r="K9" s="175">
        <f>ROUND(E9*J9,2)</f>
        <v>0</v>
      </c>
      <c r="L9" s="175">
        <v>21</v>
      </c>
      <c r="M9" s="175">
        <f>G9*(1+L9/100)</f>
        <v>0</v>
      </c>
      <c r="N9" s="175">
        <v>0</v>
      </c>
      <c r="O9" s="175">
        <f>ROUND(E9*N9,2)</f>
        <v>0</v>
      </c>
      <c r="P9" s="175">
        <v>0</v>
      </c>
      <c r="Q9" s="175">
        <f>ROUND(E9*P9,2)</f>
        <v>0</v>
      </c>
      <c r="R9" s="175"/>
      <c r="S9" s="175" t="s">
        <v>169</v>
      </c>
      <c r="T9" s="175" t="s">
        <v>169</v>
      </c>
      <c r="U9" s="175">
        <v>0.36499999999999999</v>
      </c>
      <c r="V9" s="175">
        <f>ROUND(E9*U9,2)</f>
        <v>3.51</v>
      </c>
      <c r="W9" s="176"/>
      <c r="X9" s="159" t="s">
        <v>158</v>
      </c>
      <c r="Y9" s="149"/>
      <c r="Z9" s="149"/>
      <c r="AA9" s="149"/>
      <c r="AB9" s="149"/>
      <c r="AC9" s="149"/>
      <c r="AD9" s="149"/>
      <c r="AE9" s="149"/>
      <c r="AF9" s="149"/>
      <c r="AG9" s="149" t="s">
        <v>159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180" t="s">
        <v>430</v>
      </c>
      <c r="D10" s="161"/>
      <c r="E10" s="162">
        <v>8.75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49"/>
      <c r="Z10" s="149"/>
      <c r="AA10" s="149"/>
      <c r="AB10" s="149"/>
      <c r="AC10" s="149"/>
      <c r="AD10" s="149"/>
      <c r="AE10" s="149"/>
      <c r="AF10" s="149"/>
      <c r="AG10" s="149" t="s">
        <v>161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6"/>
      <c r="B11" s="157"/>
      <c r="C11" s="180" t="s">
        <v>431</v>
      </c>
      <c r="D11" s="161"/>
      <c r="E11" s="162">
        <v>0.876</v>
      </c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49"/>
      <c r="Z11" s="149"/>
      <c r="AA11" s="149"/>
      <c r="AB11" s="149"/>
      <c r="AC11" s="149"/>
      <c r="AD11" s="149"/>
      <c r="AE11" s="149"/>
      <c r="AF11" s="149"/>
      <c r="AG11" s="149" t="s">
        <v>161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70">
        <v>2</v>
      </c>
      <c r="B12" s="171" t="s">
        <v>309</v>
      </c>
      <c r="C12" s="179" t="s">
        <v>310</v>
      </c>
      <c r="D12" s="172" t="s">
        <v>193</v>
      </c>
      <c r="E12" s="173">
        <v>9.6259999999999994</v>
      </c>
      <c r="F12" s="174"/>
      <c r="G12" s="175">
        <f>ROUND(E12*F12,2)</f>
        <v>0</v>
      </c>
      <c r="H12" s="174"/>
      <c r="I12" s="175">
        <f>ROUND(E12*H12,2)</f>
        <v>0</v>
      </c>
      <c r="J12" s="174"/>
      <c r="K12" s="175">
        <f>ROUND(E12*J12,2)</f>
        <v>0</v>
      </c>
      <c r="L12" s="175">
        <v>21</v>
      </c>
      <c r="M12" s="175">
        <f>G12*(1+L12/100)</f>
        <v>0</v>
      </c>
      <c r="N12" s="175">
        <v>0</v>
      </c>
      <c r="O12" s="175">
        <f>ROUND(E12*N12,2)</f>
        <v>0</v>
      </c>
      <c r="P12" s="175">
        <v>0</v>
      </c>
      <c r="Q12" s="175">
        <f>ROUND(E12*P12,2)</f>
        <v>0</v>
      </c>
      <c r="R12" s="175"/>
      <c r="S12" s="175" t="s">
        <v>169</v>
      </c>
      <c r="T12" s="175" t="s">
        <v>169</v>
      </c>
      <c r="U12" s="175">
        <v>0.64680000000000004</v>
      </c>
      <c r="V12" s="175">
        <f>ROUND(E12*U12,2)</f>
        <v>6.23</v>
      </c>
      <c r="W12" s="176"/>
      <c r="X12" s="159" t="s">
        <v>158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159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56"/>
      <c r="B13" s="157"/>
      <c r="C13" s="180" t="s">
        <v>430</v>
      </c>
      <c r="D13" s="161"/>
      <c r="E13" s="162">
        <v>8.75</v>
      </c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49"/>
      <c r="Z13" s="149"/>
      <c r="AA13" s="149"/>
      <c r="AB13" s="149"/>
      <c r="AC13" s="149"/>
      <c r="AD13" s="149"/>
      <c r="AE13" s="149"/>
      <c r="AF13" s="149"/>
      <c r="AG13" s="149" t="s">
        <v>161</v>
      </c>
      <c r="AH13" s="149">
        <v>0</v>
      </c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56"/>
      <c r="B14" s="157"/>
      <c r="C14" s="180" t="s">
        <v>431</v>
      </c>
      <c r="D14" s="161"/>
      <c r="E14" s="162">
        <v>0.876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49"/>
      <c r="Z14" s="149"/>
      <c r="AA14" s="149"/>
      <c r="AB14" s="149"/>
      <c r="AC14" s="149"/>
      <c r="AD14" s="149"/>
      <c r="AE14" s="149"/>
      <c r="AF14" s="149"/>
      <c r="AG14" s="149" t="s">
        <v>161</v>
      </c>
      <c r="AH14" s="149">
        <v>0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70">
        <v>3</v>
      </c>
      <c r="B15" s="171" t="s">
        <v>191</v>
      </c>
      <c r="C15" s="179" t="s">
        <v>192</v>
      </c>
      <c r="D15" s="172" t="s">
        <v>193</v>
      </c>
      <c r="E15" s="173">
        <v>9.5428800000000003</v>
      </c>
      <c r="F15" s="174"/>
      <c r="G15" s="175">
        <f>ROUND(E15*F15,2)</f>
        <v>0</v>
      </c>
      <c r="H15" s="174"/>
      <c r="I15" s="175">
        <f>ROUND(E15*H15,2)</f>
        <v>0</v>
      </c>
      <c r="J15" s="174"/>
      <c r="K15" s="175">
        <f>ROUND(E15*J15,2)</f>
        <v>0</v>
      </c>
      <c r="L15" s="175">
        <v>21</v>
      </c>
      <c r="M15" s="175">
        <f>G15*(1+L15/100)</f>
        <v>0</v>
      </c>
      <c r="N15" s="175">
        <v>0</v>
      </c>
      <c r="O15" s="175">
        <f>ROUND(E15*N15,2)</f>
        <v>0</v>
      </c>
      <c r="P15" s="175">
        <v>0</v>
      </c>
      <c r="Q15" s="175">
        <f>ROUND(E15*P15,2)</f>
        <v>0</v>
      </c>
      <c r="R15" s="175"/>
      <c r="S15" s="175" t="s">
        <v>169</v>
      </c>
      <c r="T15" s="175" t="s">
        <v>169</v>
      </c>
      <c r="U15" s="175">
        <v>3.1309999999999998</v>
      </c>
      <c r="V15" s="175">
        <f>ROUND(E15*U15,2)</f>
        <v>29.88</v>
      </c>
      <c r="W15" s="176"/>
      <c r="X15" s="159" t="s">
        <v>158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159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180" t="s">
        <v>432</v>
      </c>
      <c r="D16" s="161"/>
      <c r="E16" s="162">
        <v>8.1388800000000003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49"/>
      <c r="Z16" s="149"/>
      <c r="AA16" s="149"/>
      <c r="AB16" s="149"/>
      <c r="AC16" s="149"/>
      <c r="AD16" s="149"/>
      <c r="AE16" s="149"/>
      <c r="AF16" s="149"/>
      <c r="AG16" s="149" t="s">
        <v>161</v>
      </c>
      <c r="AH16" s="149">
        <v>0</v>
      </c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56"/>
      <c r="B17" s="157"/>
      <c r="C17" s="180" t="s">
        <v>315</v>
      </c>
      <c r="D17" s="161"/>
      <c r="E17" s="162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49"/>
      <c r="Z17" s="149"/>
      <c r="AA17" s="149"/>
      <c r="AB17" s="149"/>
      <c r="AC17" s="149"/>
      <c r="AD17" s="149"/>
      <c r="AE17" s="149"/>
      <c r="AF17" s="149"/>
      <c r="AG17" s="149" t="s">
        <v>161</v>
      </c>
      <c r="AH17" s="149">
        <v>0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56"/>
      <c r="B18" s="157"/>
      <c r="C18" s="180" t="s">
        <v>433</v>
      </c>
      <c r="D18" s="161"/>
      <c r="E18" s="162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49"/>
      <c r="Z18" s="149"/>
      <c r="AA18" s="149"/>
      <c r="AB18" s="149"/>
      <c r="AC18" s="149"/>
      <c r="AD18" s="149"/>
      <c r="AE18" s="149"/>
      <c r="AF18" s="149"/>
      <c r="AG18" s="149" t="s">
        <v>161</v>
      </c>
      <c r="AH18" s="149">
        <v>0</v>
      </c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180" t="s">
        <v>434</v>
      </c>
      <c r="D19" s="161"/>
      <c r="E19" s="162">
        <v>1.4039999999999999</v>
      </c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49"/>
      <c r="Z19" s="149"/>
      <c r="AA19" s="149"/>
      <c r="AB19" s="149"/>
      <c r="AC19" s="149"/>
      <c r="AD19" s="149"/>
      <c r="AE19" s="149"/>
      <c r="AF19" s="149"/>
      <c r="AG19" s="149" t="s">
        <v>161</v>
      </c>
      <c r="AH19" s="149"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70">
        <v>4</v>
      </c>
      <c r="B20" s="171" t="s">
        <v>195</v>
      </c>
      <c r="C20" s="179" t="s">
        <v>196</v>
      </c>
      <c r="D20" s="172" t="s">
        <v>193</v>
      </c>
      <c r="E20" s="173">
        <v>9.5428800000000003</v>
      </c>
      <c r="F20" s="174"/>
      <c r="G20" s="175">
        <f>ROUND(E20*F20,2)</f>
        <v>0</v>
      </c>
      <c r="H20" s="174"/>
      <c r="I20" s="175">
        <f>ROUND(E20*H20,2)</f>
        <v>0</v>
      </c>
      <c r="J20" s="174"/>
      <c r="K20" s="175">
        <f>ROUND(E20*J20,2)</f>
        <v>0</v>
      </c>
      <c r="L20" s="175">
        <v>21</v>
      </c>
      <c r="M20" s="175">
        <f>G20*(1+L20/100)</f>
        <v>0</v>
      </c>
      <c r="N20" s="175">
        <v>0</v>
      </c>
      <c r="O20" s="175">
        <f>ROUND(E20*N20,2)</f>
        <v>0</v>
      </c>
      <c r="P20" s="175">
        <v>0</v>
      </c>
      <c r="Q20" s="175">
        <f>ROUND(E20*P20,2)</f>
        <v>0</v>
      </c>
      <c r="R20" s="175"/>
      <c r="S20" s="175" t="s">
        <v>169</v>
      </c>
      <c r="T20" s="175" t="s">
        <v>169</v>
      </c>
      <c r="U20" s="175">
        <v>0.47399999999999998</v>
      </c>
      <c r="V20" s="175">
        <f>ROUND(E20*U20,2)</f>
        <v>4.5199999999999996</v>
      </c>
      <c r="W20" s="176"/>
      <c r="X20" s="159" t="s">
        <v>158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159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56"/>
      <c r="B21" s="157"/>
      <c r="C21" s="180" t="s">
        <v>432</v>
      </c>
      <c r="D21" s="161"/>
      <c r="E21" s="162">
        <v>8.1388800000000003</v>
      </c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49"/>
      <c r="Z21" s="149"/>
      <c r="AA21" s="149"/>
      <c r="AB21" s="149"/>
      <c r="AC21" s="149"/>
      <c r="AD21" s="149"/>
      <c r="AE21" s="149"/>
      <c r="AF21" s="149"/>
      <c r="AG21" s="149" t="s">
        <v>161</v>
      </c>
      <c r="AH21" s="149">
        <v>0</v>
      </c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56"/>
      <c r="B22" s="157"/>
      <c r="C22" s="180" t="s">
        <v>315</v>
      </c>
      <c r="D22" s="161"/>
      <c r="E22" s="162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49"/>
      <c r="Z22" s="149"/>
      <c r="AA22" s="149"/>
      <c r="AB22" s="149"/>
      <c r="AC22" s="149"/>
      <c r="AD22" s="149"/>
      <c r="AE22" s="149"/>
      <c r="AF22" s="149"/>
      <c r="AG22" s="149" t="s">
        <v>161</v>
      </c>
      <c r="AH22" s="149">
        <v>0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180" t="s">
        <v>433</v>
      </c>
      <c r="D23" s="161"/>
      <c r="E23" s="162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49"/>
      <c r="Z23" s="149"/>
      <c r="AA23" s="149"/>
      <c r="AB23" s="149"/>
      <c r="AC23" s="149"/>
      <c r="AD23" s="149"/>
      <c r="AE23" s="149"/>
      <c r="AF23" s="149"/>
      <c r="AG23" s="149" t="s">
        <v>161</v>
      </c>
      <c r="AH23" s="149">
        <v>0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56"/>
      <c r="B24" s="157"/>
      <c r="C24" s="180" t="s">
        <v>434</v>
      </c>
      <c r="D24" s="161"/>
      <c r="E24" s="162">
        <v>1.4039999999999999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49"/>
      <c r="Z24" s="149"/>
      <c r="AA24" s="149"/>
      <c r="AB24" s="149"/>
      <c r="AC24" s="149"/>
      <c r="AD24" s="149"/>
      <c r="AE24" s="149"/>
      <c r="AF24" s="149"/>
      <c r="AG24" s="149" t="s">
        <v>161</v>
      </c>
      <c r="AH24" s="149">
        <v>0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70">
        <v>5</v>
      </c>
      <c r="B25" s="171" t="s">
        <v>197</v>
      </c>
      <c r="C25" s="179" t="s">
        <v>198</v>
      </c>
      <c r="D25" s="172" t="s">
        <v>193</v>
      </c>
      <c r="E25" s="173">
        <v>19.168880000000001</v>
      </c>
      <c r="F25" s="174"/>
      <c r="G25" s="175">
        <f>ROUND(E25*F25,2)</f>
        <v>0</v>
      </c>
      <c r="H25" s="174"/>
      <c r="I25" s="175">
        <f>ROUND(E25*H25,2)</f>
        <v>0</v>
      </c>
      <c r="J25" s="174"/>
      <c r="K25" s="175">
        <f>ROUND(E25*J25,2)</f>
        <v>0</v>
      </c>
      <c r="L25" s="175">
        <v>21</v>
      </c>
      <c r="M25" s="175">
        <f>G25*(1+L25/100)</f>
        <v>0</v>
      </c>
      <c r="N25" s="175">
        <v>0</v>
      </c>
      <c r="O25" s="175">
        <f>ROUND(E25*N25,2)</f>
        <v>0</v>
      </c>
      <c r="P25" s="175">
        <v>0</v>
      </c>
      <c r="Q25" s="175">
        <f>ROUND(E25*P25,2)</f>
        <v>0</v>
      </c>
      <c r="R25" s="175"/>
      <c r="S25" s="175" t="s">
        <v>169</v>
      </c>
      <c r="T25" s="175" t="s">
        <v>169</v>
      </c>
      <c r="U25" s="175">
        <v>1.0999999999999999E-2</v>
      </c>
      <c r="V25" s="175">
        <f>ROUND(E25*U25,2)</f>
        <v>0.21</v>
      </c>
      <c r="W25" s="176"/>
      <c r="X25" s="159" t="s">
        <v>158</v>
      </c>
      <c r="Y25" s="149"/>
      <c r="Z25" s="149"/>
      <c r="AA25" s="149"/>
      <c r="AB25" s="149"/>
      <c r="AC25" s="149"/>
      <c r="AD25" s="149"/>
      <c r="AE25" s="149"/>
      <c r="AF25" s="149"/>
      <c r="AG25" s="149" t="s">
        <v>159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56"/>
      <c r="B26" s="157"/>
      <c r="C26" s="180" t="s">
        <v>430</v>
      </c>
      <c r="D26" s="161"/>
      <c r="E26" s="162">
        <v>8.75</v>
      </c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49"/>
      <c r="Z26" s="149"/>
      <c r="AA26" s="149"/>
      <c r="AB26" s="149"/>
      <c r="AC26" s="149"/>
      <c r="AD26" s="149"/>
      <c r="AE26" s="149"/>
      <c r="AF26" s="149"/>
      <c r="AG26" s="149" t="s">
        <v>161</v>
      </c>
      <c r="AH26" s="149">
        <v>0</v>
      </c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56"/>
      <c r="B27" s="157"/>
      <c r="C27" s="180" t="s">
        <v>431</v>
      </c>
      <c r="D27" s="161"/>
      <c r="E27" s="162">
        <v>0.876</v>
      </c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49"/>
      <c r="Z27" s="149"/>
      <c r="AA27" s="149"/>
      <c r="AB27" s="149"/>
      <c r="AC27" s="149"/>
      <c r="AD27" s="149"/>
      <c r="AE27" s="149"/>
      <c r="AF27" s="149"/>
      <c r="AG27" s="149" t="s">
        <v>161</v>
      </c>
      <c r="AH27" s="149">
        <v>0</v>
      </c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56"/>
      <c r="B28" s="157"/>
      <c r="C28" s="180" t="s">
        <v>432</v>
      </c>
      <c r="D28" s="161"/>
      <c r="E28" s="162">
        <v>8.1388800000000003</v>
      </c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49"/>
      <c r="Z28" s="149"/>
      <c r="AA28" s="149"/>
      <c r="AB28" s="149"/>
      <c r="AC28" s="149"/>
      <c r="AD28" s="149"/>
      <c r="AE28" s="149"/>
      <c r="AF28" s="149"/>
      <c r="AG28" s="149" t="s">
        <v>161</v>
      </c>
      <c r="AH28" s="149">
        <v>0</v>
      </c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6"/>
      <c r="B29" s="157"/>
      <c r="C29" s="180" t="s">
        <v>315</v>
      </c>
      <c r="D29" s="161"/>
      <c r="E29" s="162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49"/>
      <c r="Z29" s="149"/>
      <c r="AA29" s="149"/>
      <c r="AB29" s="149"/>
      <c r="AC29" s="149"/>
      <c r="AD29" s="149"/>
      <c r="AE29" s="149"/>
      <c r="AF29" s="149"/>
      <c r="AG29" s="149" t="s">
        <v>161</v>
      </c>
      <c r="AH29" s="149">
        <v>0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56"/>
      <c r="B30" s="157"/>
      <c r="C30" s="180" t="s">
        <v>433</v>
      </c>
      <c r="D30" s="161"/>
      <c r="E30" s="162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49"/>
      <c r="Z30" s="149"/>
      <c r="AA30" s="149"/>
      <c r="AB30" s="149"/>
      <c r="AC30" s="149"/>
      <c r="AD30" s="149"/>
      <c r="AE30" s="149"/>
      <c r="AF30" s="149"/>
      <c r="AG30" s="149" t="s">
        <v>161</v>
      </c>
      <c r="AH30" s="149">
        <v>0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56"/>
      <c r="B31" s="157"/>
      <c r="C31" s="180" t="s">
        <v>434</v>
      </c>
      <c r="D31" s="161"/>
      <c r="E31" s="162">
        <v>1.4039999999999999</v>
      </c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49"/>
      <c r="Z31" s="149"/>
      <c r="AA31" s="149"/>
      <c r="AB31" s="149"/>
      <c r="AC31" s="149"/>
      <c r="AD31" s="149"/>
      <c r="AE31" s="149"/>
      <c r="AF31" s="149"/>
      <c r="AG31" s="149" t="s">
        <v>161</v>
      </c>
      <c r="AH31" s="149">
        <v>0</v>
      </c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ht="22.5" outlineLevel="1" x14ac:dyDescent="0.2">
      <c r="A32" s="170">
        <v>6</v>
      </c>
      <c r="B32" s="171" t="s">
        <v>199</v>
      </c>
      <c r="C32" s="179" t="s">
        <v>435</v>
      </c>
      <c r="D32" s="172" t="s">
        <v>193</v>
      </c>
      <c r="E32" s="173">
        <v>19.168880000000001</v>
      </c>
      <c r="F32" s="174"/>
      <c r="G32" s="175">
        <f>ROUND(E32*F32,2)</f>
        <v>0</v>
      </c>
      <c r="H32" s="174"/>
      <c r="I32" s="175">
        <f>ROUND(E32*H32,2)</f>
        <v>0</v>
      </c>
      <c r="J32" s="174"/>
      <c r="K32" s="175">
        <f>ROUND(E32*J32,2)</f>
        <v>0</v>
      </c>
      <c r="L32" s="175">
        <v>21</v>
      </c>
      <c r="M32" s="175">
        <f>G32*(1+L32/100)</f>
        <v>0</v>
      </c>
      <c r="N32" s="175">
        <v>0</v>
      </c>
      <c r="O32" s="175">
        <f>ROUND(E32*N32,2)</f>
        <v>0</v>
      </c>
      <c r="P32" s="175">
        <v>0</v>
      </c>
      <c r="Q32" s="175">
        <f>ROUND(E32*P32,2)</f>
        <v>0</v>
      </c>
      <c r="R32" s="175"/>
      <c r="S32" s="175" t="s">
        <v>169</v>
      </c>
      <c r="T32" s="175" t="s">
        <v>169</v>
      </c>
      <c r="U32" s="175">
        <v>8.9999999999999993E-3</v>
      </c>
      <c r="V32" s="175">
        <f>ROUND(E32*U32,2)</f>
        <v>0.17</v>
      </c>
      <c r="W32" s="176"/>
      <c r="X32" s="159" t="s">
        <v>158</v>
      </c>
      <c r="Y32" s="149"/>
      <c r="Z32" s="149"/>
      <c r="AA32" s="149"/>
      <c r="AB32" s="149"/>
      <c r="AC32" s="149"/>
      <c r="AD32" s="149"/>
      <c r="AE32" s="149"/>
      <c r="AF32" s="149"/>
      <c r="AG32" s="149" t="s">
        <v>159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56"/>
      <c r="B33" s="157"/>
      <c r="C33" s="180" t="s">
        <v>430</v>
      </c>
      <c r="D33" s="161"/>
      <c r="E33" s="162">
        <v>8.75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49"/>
      <c r="Z33" s="149"/>
      <c r="AA33" s="149"/>
      <c r="AB33" s="149"/>
      <c r="AC33" s="149"/>
      <c r="AD33" s="149"/>
      <c r="AE33" s="149"/>
      <c r="AF33" s="149"/>
      <c r="AG33" s="149" t="s">
        <v>161</v>
      </c>
      <c r="AH33" s="149">
        <v>0</v>
      </c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56"/>
      <c r="B34" s="157"/>
      <c r="C34" s="180" t="s">
        <v>431</v>
      </c>
      <c r="D34" s="161"/>
      <c r="E34" s="162">
        <v>0.876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49"/>
      <c r="Z34" s="149"/>
      <c r="AA34" s="149"/>
      <c r="AB34" s="149"/>
      <c r="AC34" s="149"/>
      <c r="AD34" s="149"/>
      <c r="AE34" s="149"/>
      <c r="AF34" s="149"/>
      <c r="AG34" s="149" t="s">
        <v>161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56"/>
      <c r="B35" s="157"/>
      <c r="C35" s="180" t="s">
        <v>432</v>
      </c>
      <c r="D35" s="161"/>
      <c r="E35" s="162">
        <v>8.1388800000000003</v>
      </c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49"/>
      <c r="Z35" s="149"/>
      <c r="AA35" s="149"/>
      <c r="AB35" s="149"/>
      <c r="AC35" s="149"/>
      <c r="AD35" s="149"/>
      <c r="AE35" s="149"/>
      <c r="AF35" s="149"/>
      <c r="AG35" s="149" t="s">
        <v>161</v>
      </c>
      <c r="AH35" s="149">
        <v>0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56"/>
      <c r="B36" s="157"/>
      <c r="C36" s="180" t="s">
        <v>315</v>
      </c>
      <c r="D36" s="161"/>
      <c r="E36" s="162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49"/>
      <c r="Z36" s="149"/>
      <c r="AA36" s="149"/>
      <c r="AB36" s="149"/>
      <c r="AC36" s="149"/>
      <c r="AD36" s="149"/>
      <c r="AE36" s="149"/>
      <c r="AF36" s="149"/>
      <c r="AG36" s="149" t="s">
        <v>161</v>
      </c>
      <c r="AH36" s="149">
        <v>0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180" t="s">
        <v>433</v>
      </c>
      <c r="D37" s="161"/>
      <c r="E37" s="162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49"/>
      <c r="Z37" s="149"/>
      <c r="AA37" s="149"/>
      <c r="AB37" s="149"/>
      <c r="AC37" s="149"/>
      <c r="AD37" s="149"/>
      <c r="AE37" s="149"/>
      <c r="AF37" s="149"/>
      <c r="AG37" s="149" t="s">
        <v>161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56"/>
      <c r="B38" s="157"/>
      <c r="C38" s="180" t="s">
        <v>434</v>
      </c>
      <c r="D38" s="161"/>
      <c r="E38" s="162">
        <v>1.4039999999999999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49"/>
      <c r="Z38" s="149"/>
      <c r="AA38" s="149"/>
      <c r="AB38" s="149"/>
      <c r="AC38" s="149"/>
      <c r="AD38" s="149"/>
      <c r="AE38" s="149"/>
      <c r="AF38" s="149"/>
      <c r="AG38" s="149" t="s">
        <v>161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x14ac:dyDescent="0.2">
      <c r="A39" s="164" t="s">
        <v>151</v>
      </c>
      <c r="B39" s="165" t="s">
        <v>84</v>
      </c>
      <c r="C39" s="178" t="s">
        <v>85</v>
      </c>
      <c r="D39" s="166"/>
      <c r="E39" s="167"/>
      <c r="F39" s="168"/>
      <c r="G39" s="168">
        <f>SUMIF(AG40:AG63,"&lt;&gt;NOR",G40:G63)</f>
        <v>0</v>
      </c>
      <c r="H39" s="168"/>
      <c r="I39" s="168">
        <f>SUM(I40:I63)</f>
        <v>0</v>
      </c>
      <c r="J39" s="168"/>
      <c r="K39" s="168">
        <f>SUM(K40:K63)</f>
        <v>0</v>
      </c>
      <c r="L39" s="168"/>
      <c r="M39" s="168">
        <f>SUM(M40:M63)</f>
        <v>0</v>
      </c>
      <c r="N39" s="168"/>
      <c r="O39" s="168">
        <f>SUM(O40:O63)</f>
        <v>27.339999999999996</v>
      </c>
      <c r="P39" s="168"/>
      <c r="Q39" s="168">
        <f>SUM(Q40:Q63)</f>
        <v>0</v>
      </c>
      <c r="R39" s="168"/>
      <c r="S39" s="168"/>
      <c r="T39" s="168"/>
      <c r="U39" s="168"/>
      <c r="V39" s="168">
        <f>SUM(V40:V63)</f>
        <v>541.95000000000005</v>
      </c>
      <c r="W39" s="169"/>
      <c r="X39" s="163"/>
      <c r="AG39" t="s">
        <v>152</v>
      </c>
    </row>
    <row r="40" spans="1:60" outlineLevel="1" x14ac:dyDescent="0.2">
      <c r="A40" s="170">
        <v>7</v>
      </c>
      <c r="B40" s="171" t="s">
        <v>436</v>
      </c>
      <c r="C40" s="179" t="s">
        <v>437</v>
      </c>
      <c r="D40" s="172" t="s">
        <v>193</v>
      </c>
      <c r="E40" s="173">
        <v>0.876</v>
      </c>
      <c r="F40" s="174"/>
      <c r="G40" s="175">
        <f>ROUND(E40*F40,2)</f>
        <v>0</v>
      </c>
      <c r="H40" s="174"/>
      <c r="I40" s="175">
        <f>ROUND(E40*H40,2)</f>
        <v>0</v>
      </c>
      <c r="J40" s="174"/>
      <c r="K40" s="175">
        <f>ROUND(E40*J40,2)</f>
        <v>0</v>
      </c>
      <c r="L40" s="175">
        <v>21</v>
      </c>
      <c r="M40" s="175">
        <f>G40*(1+L40/100)</f>
        <v>0</v>
      </c>
      <c r="N40" s="175">
        <v>2.5249999999999999</v>
      </c>
      <c r="O40" s="175">
        <f>ROUND(E40*N40,2)</f>
        <v>2.21</v>
      </c>
      <c r="P40" s="175">
        <v>0</v>
      </c>
      <c r="Q40" s="175">
        <f>ROUND(E40*P40,2)</f>
        <v>0</v>
      </c>
      <c r="R40" s="175"/>
      <c r="S40" s="175" t="s">
        <v>169</v>
      </c>
      <c r="T40" s="175" t="s">
        <v>169</v>
      </c>
      <c r="U40" s="175">
        <v>0.48</v>
      </c>
      <c r="V40" s="175">
        <f>ROUND(E40*U40,2)</f>
        <v>0.42</v>
      </c>
      <c r="W40" s="176"/>
      <c r="X40" s="159" t="s">
        <v>158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159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180" t="s">
        <v>431</v>
      </c>
      <c r="D41" s="161"/>
      <c r="E41" s="162">
        <v>0.876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49"/>
      <c r="Z41" s="149"/>
      <c r="AA41" s="149"/>
      <c r="AB41" s="149"/>
      <c r="AC41" s="149"/>
      <c r="AD41" s="149"/>
      <c r="AE41" s="149"/>
      <c r="AF41" s="149"/>
      <c r="AG41" s="149" t="s">
        <v>161</v>
      </c>
      <c r="AH41" s="149">
        <v>0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70">
        <v>8</v>
      </c>
      <c r="B42" s="171" t="s">
        <v>438</v>
      </c>
      <c r="C42" s="179" t="s">
        <v>439</v>
      </c>
      <c r="D42" s="172" t="s">
        <v>231</v>
      </c>
      <c r="E42" s="173">
        <v>3.04</v>
      </c>
      <c r="F42" s="174"/>
      <c r="G42" s="175">
        <f>ROUND(E42*F42,2)</f>
        <v>0</v>
      </c>
      <c r="H42" s="174"/>
      <c r="I42" s="175">
        <f>ROUND(E42*H42,2)</f>
        <v>0</v>
      </c>
      <c r="J42" s="174"/>
      <c r="K42" s="175">
        <f>ROUND(E42*J42,2)</f>
        <v>0</v>
      </c>
      <c r="L42" s="175">
        <v>21</v>
      </c>
      <c r="M42" s="175">
        <f>G42*(1+L42/100)</f>
        <v>0</v>
      </c>
      <c r="N42" s="175">
        <v>3.916E-2</v>
      </c>
      <c r="O42" s="175">
        <f>ROUND(E42*N42,2)</f>
        <v>0.12</v>
      </c>
      <c r="P42" s="175">
        <v>0</v>
      </c>
      <c r="Q42" s="175">
        <f>ROUND(E42*P42,2)</f>
        <v>0</v>
      </c>
      <c r="R42" s="175"/>
      <c r="S42" s="175" t="s">
        <v>169</v>
      </c>
      <c r="T42" s="175" t="s">
        <v>169</v>
      </c>
      <c r="U42" s="175">
        <v>1.05</v>
      </c>
      <c r="V42" s="175">
        <f>ROUND(E42*U42,2)</f>
        <v>3.19</v>
      </c>
      <c r="W42" s="176"/>
      <c r="X42" s="159" t="s">
        <v>158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159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180" t="s">
        <v>440</v>
      </c>
      <c r="D43" s="161"/>
      <c r="E43" s="162">
        <v>2.92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49"/>
      <c r="Z43" s="149"/>
      <c r="AA43" s="149"/>
      <c r="AB43" s="149"/>
      <c r="AC43" s="149"/>
      <c r="AD43" s="149"/>
      <c r="AE43" s="149"/>
      <c r="AF43" s="149"/>
      <c r="AG43" s="149" t="s">
        <v>161</v>
      </c>
      <c r="AH43" s="149">
        <v>0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56"/>
      <c r="B44" s="157"/>
      <c r="C44" s="180" t="s">
        <v>441</v>
      </c>
      <c r="D44" s="161"/>
      <c r="E44" s="162">
        <v>0.12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49"/>
      <c r="Z44" s="149"/>
      <c r="AA44" s="149"/>
      <c r="AB44" s="149"/>
      <c r="AC44" s="149"/>
      <c r="AD44" s="149"/>
      <c r="AE44" s="149"/>
      <c r="AF44" s="149"/>
      <c r="AG44" s="149" t="s">
        <v>161</v>
      </c>
      <c r="AH44" s="149">
        <v>0</v>
      </c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70">
        <v>9</v>
      </c>
      <c r="B45" s="171" t="s">
        <v>442</v>
      </c>
      <c r="C45" s="179" t="s">
        <v>443</v>
      </c>
      <c r="D45" s="172" t="s">
        <v>231</v>
      </c>
      <c r="E45" s="173">
        <v>3.04</v>
      </c>
      <c r="F45" s="174"/>
      <c r="G45" s="175">
        <f>ROUND(E45*F45,2)</f>
        <v>0</v>
      </c>
      <c r="H45" s="174"/>
      <c r="I45" s="175">
        <f>ROUND(E45*H45,2)</f>
        <v>0</v>
      </c>
      <c r="J45" s="174"/>
      <c r="K45" s="175">
        <f>ROUND(E45*J45,2)</f>
        <v>0</v>
      </c>
      <c r="L45" s="175">
        <v>21</v>
      </c>
      <c r="M45" s="175">
        <f>G45*(1+L45/100)</f>
        <v>0</v>
      </c>
      <c r="N45" s="175">
        <v>0</v>
      </c>
      <c r="O45" s="175">
        <f>ROUND(E45*N45,2)</f>
        <v>0</v>
      </c>
      <c r="P45" s="175">
        <v>0</v>
      </c>
      <c r="Q45" s="175">
        <f>ROUND(E45*P45,2)</f>
        <v>0</v>
      </c>
      <c r="R45" s="175"/>
      <c r="S45" s="175" t="s">
        <v>169</v>
      </c>
      <c r="T45" s="175" t="s">
        <v>169</v>
      </c>
      <c r="U45" s="175">
        <v>0.32</v>
      </c>
      <c r="V45" s="175">
        <f>ROUND(E45*U45,2)</f>
        <v>0.97</v>
      </c>
      <c r="W45" s="176"/>
      <c r="X45" s="159" t="s">
        <v>158</v>
      </c>
      <c r="Y45" s="149"/>
      <c r="Z45" s="149"/>
      <c r="AA45" s="149"/>
      <c r="AB45" s="149"/>
      <c r="AC45" s="149"/>
      <c r="AD45" s="149"/>
      <c r="AE45" s="149"/>
      <c r="AF45" s="149"/>
      <c r="AG45" s="149" t="s">
        <v>159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56"/>
      <c r="B46" s="157"/>
      <c r="C46" s="180" t="s">
        <v>440</v>
      </c>
      <c r="D46" s="161"/>
      <c r="E46" s="162">
        <v>2.92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49"/>
      <c r="Z46" s="149"/>
      <c r="AA46" s="149"/>
      <c r="AB46" s="149"/>
      <c r="AC46" s="149"/>
      <c r="AD46" s="149"/>
      <c r="AE46" s="149"/>
      <c r="AF46" s="149"/>
      <c r="AG46" s="149" t="s">
        <v>161</v>
      </c>
      <c r="AH46" s="149">
        <v>0</v>
      </c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6"/>
      <c r="B47" s="157"/>
      <c r="C47" s="180" t="s">
        <v>441</v>
      </c>
      <c r="D47" s="161"/>
      <c r="E47" s="162">
        <v>0.12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49"/>
      <c r="Z47" s="149"/>
      <c r="AA47" s="149"/>
      <c r="AB47" s="149"/>
      <c r="AC47" s="149"/>
      <c r="AD47" s="149"/>
      <c r="AE47" s="149"/>
      <c r="AF47" s="149"/>
      <c r="AG47" s="149" t="s">
        <v>161</v>
      </c>
      <c r="AH47" s="149">
        <v>0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ht="22.5" outlineLevel="1" x14ac:dyDescent="0.2">
      <c r="A48" s="170">
        <v>10</v>
      </c>
      <c r="B48" s="171" t="s">
        <v>444</v>
      </c>
      <c r="C48" s="179" t="s">
        <v>445</v>
      </c>
      <c r="D48" s="172" t="s">
        <v>215</v>
      </c>
      <c r="E48" s="173">
        <v>2.3359999999999999E-2</v>
      </c>
      <c r="F48" s="174"/>
      <c r="G48" s="175">
        <f>ROUND(E48*F48,2)</f>
        <v>0</v>
      </c>
      <c r="H48" s="174"/>
      <c r="I48" s="175">
        <f>ROUND(E48*H48,2)</f>
        <v>0</v>
      </c>
      <c r="J48" s="174"/>
      <c r="K48" s="175">
        <f>ROUND(E48*J48,2)</f>
        <v>0</v>
      </c>
      <c r="L48" s="175">
        <v>21</v>
      </c>
      <c r="M48" s="175">
        <f>G48*(1+L48/100)</f>
        <v>0</v>
      </c>
      <c r="N48" s="175">
        <v>1.0543899999999999</v>
      </c>
      <c r="O48" s="175">
        <f>ROUND(E48*N48,2)</f>
        <v>0.02</v>
      </c>
      <c r="P48" s="175">
        <v>0</v>
      </c>
      <c r="Q48" s="175">
        <f>ROUND(E48*P48,2)</f>
        <v>0</v>
      </c>
      <c r="R48" s="175"/>
      <c r="S48" s="175" t="s">
        <v>169</v>
      </c>
      <c r="T48" s="175" t="s">
        <v>169</v>
      </c>
      <c r="U48" s="175">
        <v>15.231</v>
      </c>
      <c r="V48" s="175">
        <f>ROUND(E48*U48,2)</f>
        <v>0.36</v>
      </c>
      <c r="W48" s="176"/>
      <c r="X48" s="159" t="s">
        <v>158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159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180" t="s">
        <v>446</v>
      </c>
      <c r="D49" s="161"/>
      <c r="E49" s="162">
        <v>2.3359999999999999E-2</v>
      </c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49"/>
      <c r="Z49" s="149"/>
      <c r="AA49" s="149"/>
      <c r="AB49" s="149"/>
      <c r="AC49" s="149"/>
      <c r="AD49" s="149"/>
      <c r="AE49" s="149"/>
      <c r="AF49" s="149"/>
      <c r="AG49" s="149" t="s">
        <v>161</v>
      </c>
      <c r="AH49" s="149">
        <v>0</v>
      </c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70">
        <v>11</v>
      </c>
      <c r="B50" s="171" t="s">
        <v>447</v>
      </c>
      <c r="C50" s="179" t="s">
        <v>448</v>
      </c>
      <c r="D50" s="172" t="s">
        <v>193</v>
      </c>
      <c r="E50" s="173">
        <v>3.6421899999999998</v>
      </c>
      <c r="F50" s="174"/>
      <c r="G50" s="175">
        <f>ROUND(E50*F50,2)</f>
        <v>0</v>
      </c>
      <c r="H50" s="174"/>
      <c r="I50" s="175">
        <f>ROUND(E50*H50,2)</f>
        <v>0</v>
      </c>
      <c r="J50" s="174"/>
      <c r="K50" s="175">
        <f>ROUND(E50*J50,2)</f>
        <v>0</v>
      </c>
      <c r="L50" s="175">
        <v>21</v>
      </c>
      <c r="M50" s="175">
        <f>G50*(1+L50/100)</f>
        <v>0</v>
      </c>
      <c r="N50" s="175">
        <v>2.5249999999999999</v>
      </c>
      <c r="O50" s="175">
        <f>ROUND(E50*N50,2)</f>
        <v>9.1999999999999993</v>
      </c>
      <c r="P50" s="175">
        <v>0</v>
      </c>
      <c r="Q50" s="175">
        <f>ROUND(E50*P50,2)</f>
        <v>0</v>
      </c>
      <c r="R50" s="175"/>
      <c r="S50" s="175" t="s">
        <v>169</v>
      </c>
      <c r="T50" s="175" t="s">
        <v>169</v>
      </c>
      <c r="U50" s="175">
        <v>0.47699999999999998</v>
      </c>
      <c r="V50" s="175">
        <f>ROUND(E50*U50,2)</f>
        <v>1.74</v>
      </c>
      <c r="W50" s="176"/>
      <c r="X50" s="159" t="s">
        <v>158</v>
      </c>
      <c r="Y50" s="149"/>
      <c r="Z50" s="149"/>
      <c r="AA50" s="149"/>
      <c r="AB50" s="149"/>
      <c r="AC50" s="149"/>
      <c r="AD50" s="149"/>
      <c r="AE50" s="149"/>
      <c r="AF50" s="149"/>
      <c r="AG50" s="149" t="s">
        <v>159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56"/>
      <c r="B51" s="157"/>
      <c r="C51" s="180" t="s">
        <v>449</v>
      </c>
      <c r="D51" s="161"/>
      <c r="E51" s="162">
        <v>2.2381899999999999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49"/>
      <c r="Z51" s="149"/>
      <c r="AA51" s="149"/>
      <c r="AB51" s="149"/>
      <c r="AC51" s="149"/>
      <c r="AD51" s="149"/>
      <c r="AE51" s="149"/>
      <c r="AF51" s="149"/>
      <c r="AG51" s="149" t="s">
        <v>161</v>
      </c>
      <c r="AH51" s="149">
        <v>0</v>
      </c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56"/>
      <c r="B52" s="157"/>
      <c r="C52" s="180" t="s">
        <v>315</v>
      </c>
      <c r="D52" s="161"/>
      <c r="E52" s="162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49"/>
      <c r="Z52" s="149"/>
      <c r="AA52" s="149"/>
      <c r="AB52" s="149"/>
      <c r="AC52" s="149"/>
      <c r="AD52" s="149"/>
      <c r="AE52" s="149"/>
      <c r="AF52" s="149"/>
      <c r="AG52" s="149" t="s">
        <v>161</v>
      </c>
      <c r="AH52" s="149">
        <v>0</v>
      </c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56"/>
      <c r="B53" s="157"/>
      <c r="C53" s="180" t="s">
        <v>433</v>
      </c>
      <c r="D53" s="161"/>
      <c r="E53" s="162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49"/>
      <c r="Z53" s="149"/>
      <c r="AA53" s="149"/>
      <c r="AB53" s="149"/>
      <c r="AC53" s="149"/>
      <c r="AD53" s="149"/>
      <c r="AE53" s="149"/>
      <c r="AF53" s="149"/>
      <c r="AG53" s="149" t="s">
        <v>161</v>
      </c>
      <c r="AH53" s="149">
        <v>0</v>
      </c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56"/>
      <c r="B54" s="157"/>
      <c r="C54" s="180" t="s">
        <v>434</v>
      </c>
      <c r="D54" s="161"/>
      <c r="E54" s="162">
        <v>1.4039999999999999</v>
      </c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49"/>
      <c r="Z54" s="149"/>
      <c r="AA54" s="149"/>
      <c r="AB54" s="149"/>
      <c r="AC54" s="149"/>
      <c r="AD54" s="149"/>
      <c r="AE54" s="149"/>
      <c r="AF54" s="149"/>
      <c r="AG54" s="149" t="s">
        <v>161</v>
      </c>
      <c r="AH54" s="149">
        <v>0</v>
      </c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70">
        <v>12</v>
      </c>
      <c r="B55" s="171" t="s">
        <v>450</v>
      </c>
      <c r="C55" s="179" t="s">
        <v>451</v>
      </c>
      <c r="D55" s="172" t="s">
        <v>193</v>
      </c>
      <c r="E55" s="173">
        <v>1.4039999999999999</v>
      </c>
      <c r="F55" s="174"/>
      <c r="G55" s="175">
        <f>ROUND(E55*F55,2)</f>
        <v>0</v>
      </c>
      <c r="H55" s="174"/>
      <c r="I55" s="175">
        <f>ROUND(E55*H55,2)</f>
        <v>0</v>
      </c>
      <c r="J55" s="174"/>
      <c r="K55" s="175">
        <f>ROUND(E55*J55,2)</f>
        <v>0</v>
      </c>
      <c r="L55" s="175">
        <v>21</v>
      </c>
      <c r="M55" s="175">
        <f>G55*(1+L55/100)</f>
        <v>0</v>
      </c>
      <c r="N55" s="175">
        <v>2.5249999999999999</v>
      </c>
      <c r="O55" s="175">
        <f>ROUND(E55*N55,2)</f>
        <v>3.55</v>
      </c>
      <c r="P55" s="175">
        <v>0</v>
      </c>
      <c r="Q55" s="175">
        <f>ROUND(E55*P55,2)</f>
        <v>0</v>
      </c>
      <c r="R55" s="175"/>
      <c r="S55" s="175" t="s">
        <v>169</v>
      </c>
      <c r="T55" s="175" t="s">
        <v>169</v>
      </c>
      <c r="U55" s="175">
        <v>0.47699999999999998</v>
      </c>
      <c r="V55" s="175">
        <f>ROUND(E55*U55,2)</f>
        <v>0.67</v>
      </c>
      <c r="W55" s="176"/>
      <c r="X55" s="159" t="s">
        <v>158</v>
      </c>
      <c r="Y55" s="149"/>
      <c r="Z55" s="149"/>
      <c r="AA55" s="149"/>
      <c r="AB55" s="149"/>
      <c r="AC55" s="149"/>
      <c r="AD55" s="149"/>
      <c r="AE55" s="149"/>
      <c r="AF55" s="149"/>
      <c r="AG55" s="149" t="s">
        <v>159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56"/>
      <c r="B56" s="157"/>
      <c r="C56" s="180" t="s">
        <v>433</v>
      </c>
      <c r="D56" s="161"/>
      <c r="E56" s="162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49"/>
      <c r="Z56" s="149"/>
      <c r="AA56" s="149"/>
      <c r="AB56" s="149"/>
      <c r="AC56" s="149"/>
      <c r="AD56" s="149"/>
      <c r="AE56" s="149"/>
      <c r="AF56" s="149"/>
      <c r="AG56" s="149" t="s">
        <v>161</v>
      </c>
      <c r="AH56" s="149">
        <v>0</v>
      </c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56"/>
      <c r="B57" s="157"/>
      <c r="C57" s="180" t="s">
        <v>434</v>
      </c>
      <c r="D57" s="161"/>
      <c r="E57" s="162">
        <v>1.4039999999999999</v>
      </c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49"/>
      <c r="Z57" s="149"/>
      <c r="AA57" s="149"/>
      <c r="AB57" s="149"/>
      <c r="AC57" s="149"/>
      <c r="AD57" s="149"/>
      <c r="AE57" s="149"/>
      <c r="AF57" s="149"/>
      <c r="AG57" s="149" t="s">
        <v>161</v>
      </c>
      <c r="AH57" s="149">
        <v>0</v>
      </c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70">
        <v>13</v>
      </c>
      <c r="B58" s="171" t="s">
        <v>452</v>
      </c>
      <c r="C58" s="179" t="s">
        <v>453</v>
      </c>
      <c r="D58" s="172" t="s">
        <v>168</v>
      </c>
      <c r="E58" s="173">
        <v>81</v>
      </c>
      <c r="F58" s="174"/>
      <c r="G58" s="175">
        <f>ROUND(E58*F58,2)</f>
        <v>0</v>
      </c>
      <c r="H58" s="174"/>
      <c r="I58" s="175">
        <f>ROUND(E58*H58,2)</f>
        <v>0</v>
      </c>
      <c r="J58" s="174"/>
      <c r="K58" s="175">
        <f>ROUND(E58*J58,2)</f>
        <v>0</v>
      </c>
      <c r="L58" s="175">
        <v>21</v>
      </c>
      <c r="M58" s="175">
        <f>G58*(1+L58/100)</f>
        <v>0</v>
      </c>
      <c r="N58" s="175">
        <v>9.604E-2</v>
      </c>
      <c r="O58" s="175">
        <f>ROUND(E58*N58,2)</f>
        <v>7.78</v>
      </c>
      <c r="P58" s="175">
        <v>0</v>
      </c>
      <c r="Q58" s="175">
        <f>ROUND(E58*P58,2)</f>
        <v>0</v>
      </c>
      <c r="R58" s="175"/>
      <c r="S58" s="175" t="s">
        <v>156</v>
      </c>
      <c r="T58" s="175" t="s">
        <v>157</v>
      </c>
      <c r="U58" s="175">
        <v>6.6</v>
      </c>
      <c r="V58" s="175">
        <f>ROUND(E58*U58,2)</f>
        <v>534.6</v>
      </c>
      <c r="W58" s="176"/>
      <c r="X58" s="159" t="s">
        <v>158</v>
      </c>
      <c r="Y58" s="149"/>
      <c r="Z58" s="149"/>
      <c r="AA58" s="149"/>
      <c r="AB58" s="149"/>
      <c r="AC58" s="149"/>
      <c r="AD58" s="149"/>
      <c r="AE58" s="149"/>
      <c r="AF58" s="149"/>
      <c r="AG58" s="149" t="s">
        <v>159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56"/>
      <c r="B59" s="157"/>
      <c r="C59" s="180" t="s">
        <v>454</v>
      </c>
      <c r="D59" s="161"/>
      <c r="E59" s="162">
        <v>81</v>
      </c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49"/>
      <c r="Z59" s="149"/>
      <c r="AA59" s="149"/>
      <c r="AB59" s="149"/>
      <c r="AC59" s="149"/>
      <c r="AD59" s="149"/>
      <c r="AE59" s="149"/>
      <c r="AF59" s="149"/>
      <c r="AG59" s="149" t="s">
        <v>161</v>
      </c>
      <c r="AH59" s="149">
        <v>0</v>
      </c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70">
        <v>14</v>
      </c>
      <c r="B60" s="171" t="s">
        <v>455</v>
      </c>
      <c r="C60" s="179" t="s">
        <v>456</v>
      </c>
      <c r="D60" s="172" t="s">
        <v>168</v>
      </c>
      <c r="E60" s="173">
        <v>58</v>
      </c>
      <c r="F60" s="174"/>
      <c r="G60" s="175">
        <f>ROUND(E60*F60,2)</f>
        <v>0</v>
      </c>
      <c r="H60" s="174"/>
      <c r="I60" s="175">
        <f>ROUND(E60*H60,2)</f>
        <v>0</v>
      </c>
      <c r="J60" s="174"/>
      <c r="K60" s="175">
        <f>ROUND(E60*J60,2)</f>
        <v>0</v>
      </c>
      <c r="L60" s="175">
        <v>21</v>
      </c>
      <c r="M60" s="175">
        <f>G60*(1+L60/100)</f>
        <v>0</v>
      </c>
      <c r="N60" s="175">
        <v>7.0000000000000007E-2</v>
      </c>
      <c r="O60" s="175">
        <f>ROUND(E60*N60,2)</f>
        <v>4.0599999999999996</v>
      </c>
      <c r="P60" s="175">
        <v>0</v>
      </c>
      <c r="Q60" s="175">
        <f>ROUND(E60*P60,2)</f>
        <v>0</v>
      </c>
      <c r="R60" s="175" t="s">
        <v>172</v>
      </c>
      <c r="S60" s="175" t="s">
        <v>169</v>
      </c>
      <c r="T60" s="175" t="s">
        <v>169</v>
      </c>
      <c r="U60" s="175">
        <v>0</v>
      </c>
      <c r="V60" s="175">
        <f>ROUND(E60*U60,2)</f>
        <v>0</v>
      </c>
      <c r="W60" s="176"/>
      <c r="X60" s="159" t="s">
        <v>173</v>
      </c>
      <c r="Y60" s="149"/>
      <c r="Z60" s="149"/>
      <c r="AA60" s="149"/>
      <c r="AB60" s="149"/>
      <c r="AC60" s="149"/>
      <c r="AD60" s="149"/>
      <c r="AE60" s="149"/>
      <c r="AF60" s="149"/>
      <c r="AG60" s="149" t="s">
        <v>174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56"/>
      <c r="B61" s="157"/>
      <c r="C61" s="180" t="s">
        <v>457</v>
      </c>
      <c r="D61" s="161"/>
      <c r="E61" s="162">
        <v>58</v>
      </c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49"/>
      <c r="Z61" s="149"/>
      <c r="AA61" s="149"/>
      <c r="AB61" s="149"/>
      <c r="AC61" s="149"/>
      <c r="AD61" s="149"/>
      <c r="AE61" s="149"/>
      <c r="AF61" s="149"/>
      <c r="AG61" s="149" t="s">
        <v>161</v>
      </c>
      <c r="AH61" s="149">
        <v>0</v>
      </c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70">
        <v>15</v>
      </c>
      <c r="B62" s="171" t="s">
        <v>458</v>
      </c>
      <c r="C62" s="179" t="s">
        <v>459</v>
      </c>
      <c r="D62" s="172" t="s">
        <v>168</v>
      </c>
      <c r="E62" s="173">
        <v>5</v>
      </c>
      <c r="F62" s="174"/>
      <c r="G62" s="175">
        <f>ROUND(E62*F62,2)</f>
        <v>0</v>
      </c>
      <c r="H62" s="174"/>
      <c r="I62" s="175">
        <f>ROUND(E62*H62,2)</f>
        <v>0</v>
      </c>
      <c r="J62" s="174"/>
      <c r="K62" s="175">
        <f>ROUND(E62*J62,2)</f>
        <v>0</v>
      </c>
      <c r="L62" s="175">
        <v>21</v>
      </c>
      <c r="M62" s="175">
        <f>G62*(1+L62/100)</f>
        <v>0</v>
      </c>
      <c r="N62" s="175">
        <v>0.08</v>
      </c>
      <c r="O62" s="175">
        <f>ROUND(E62*N62,2)</f>
        <v>0.4</v>
      </c>
      <c r="P62" s="175">
        <v>0</v>
      </c>
      <c r="Q62" s="175">
        <f>ROUND(E62*P62,2)</f>
        <v>0</v>
      </c>
      <c r="R62" s="175" t="s">
        <v>172</v>
      </c>
      <c r="S62" s="175" t="s">
        <v>169</v>
      </c>
      <c r="T62" s="175" t="s">
        <v>169</v>
      </c>
      <c r="U62" s="175">
        <v>0</v>
      </c>
      <c r="V62" s="175">
        <f>ROUND(E62*U62,2)</f>
        <v>0</v>
      </c>
      <c r="W62" s="176"/>
      <c r="X62" s="159" t="s">
        <v>173</v>
      </c>
      <c r="Y62" s="149"/>
      <c r="Z62" s="149"/>
      <c r="AA62" s="149"/>
      <c r="AB62" s="149"/>
      <c r="AC62" s="149"/>
      <c r="AD62" s="149"/>
      <c r="AE62" s="149"/>
      <c r="AF62" s="149"/>
      <c r="AG62" s="149" t="s">
        <v>174</v>
      </c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">
      <c r="A63" s="156"/>
      <c r="B63" s="157"/>
      <c r="C63" s="180" t="s">
        <v>92</v>
      </c>
      <c r="D63" s="161"/>
      <c r="E63" s="162">
        <v>5</v>
      </c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49"/>
      <c r="Z63" s="149"/>
      <c r="AA63" s="149"/>
      <c r="AB63" s="149"/>
      <c r="AC63" s="149"/>
      <c r="AD63" s="149"/>
      <c r="AE63" s="149"/>
      <c r="AF63" s="149"/>
      <c r="AG63" s="149" t="s">
        <v>161</v>
      </c>
      <c r="AH63" s="149">
        <v>0</v>
      </c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x14ac:dyDescent="0.2">
      <c r="A64" s="164" t="s">
        <v>151</v>
      </c>
      <c r="B64" s="165" t="s">
        <v>88</v>
      </c>
      <c r="C64" s="178" t="s">
        <v>89</v>
      </c>
      <c r="D64" s="166"/>
      <c r="E64" s="167"/>
      <c r="F64" s="168"/>
      <c r="G64" s="168">
        <f>SUMIF(AG65:AG76,"&lt;&gt;NOR",G65:G76)</f>
        <v>0</v>
      </c>
      <c r="H64" s="168"/>
      <c r="I64" s="168">
        <f>SUM(I65:I76)</f>
        <v>0</v>
      </c>
      <c r="J64" s="168"/>
      <c r="K64" s="168">
        <f>SUM(K65:K76)</f>
        <v>0</v>
      </c>
      <c r="L64" s="168"/>
      <c r="M64" s="168">
        <f>SUM(M65:M76)</f>
        <v>0</v>
      </c>
      <c r="N64" s="168"/>
      <c r="O64" s="168">
        <f>SUM(O65:O76)</f>
        <v>14.780000000000003</v>
      </c>
      <c r="P64" s="168"/>
      <c r="Q64" s="168">
        <f>SUM(Q65:Q76)</f>
        <v>0</v>
      </c>
      <c r="R64" s="168"/>
      <c r="S64" s="168"/>
      <c r="T64" s="168"/>
      <c r="U64" s="168"/>
      <c r="V64" s="168">
        <f>SUM(V65:V76)</f>
        <v>133.62</v>
      </c>
      <c r="W64" s="169"/>
      <c r="X64" s="163"/>
      <c r="AG64" t="s">
        <v>152</v>
      </c>
    </row>
    <row r="65" spans="1:60" outlineLevel="1" x14ac:dyDescent="0.2">
      <c r="A65" s="170">
        <v>16</v>
      </c>
      <c r="B65" s="171" t="s">
        <v>460</v>
      </c>
      <c r="C65" s="179" t="s">
        <v>461</v>
      </c>
      <c r="D65" s="172" t="s">
        <v>462</v>
      </c>
      <c r="E65" s="173">
        <v>61</v>
      </c>
      <c r="F65" s="174"/>
      <c r="G65" s="175">
        <f>ROUND(E65*F65,2)</f>
        <v>0</v>
      </c>
      <c r="H65" s="174"/>
      <c r="I65" s="175">
        <f>ROUND(E65*H65,2)</f>
        <v>0</v>
      </c>
      <c r="J65" s="174"/>
      <c r="K65" s="175">
        <f>ROUND(E65*J65,2)</f>
        <v>0</v>
      </c>
      <c r="L65" s="175">
        <v>21</v>
      </c>
      <c r="M65" s="175">
        <f>G65*(1+L65/100)</f>
        <v>0</v>
      </c>
      <c r="N65" s="175">
        <v>0</v>
      </c>
      <c r="O65" s="175">
        <f>ROUND(E65*N65,2)</f>
        <v>0</v>
      </c>
      <c r="P65" s="175">
        <v>0</v>
      </c>
      <c r="Q65" s="175">
        <f>ROUND(E65*P65,2)</f>
        <v>0</v>
      </c>
      <c r="R65" s="175"/>
      <c r="S65" s="175" t="s">
        <v>169</v>
      </c>
      <c r="T65" s="175" t="s">
        <v>169</v>
      </c>
      <c r="U65" s="175">
        <v>1.5</v>
      </c>
      <c r="V65" s="175">
        <f>ROUND(E65*U65,2)</f>
        <v>91.5</v>
      </c>
      <c r="W65" s="176"/>
      <c r="X65" s="159" t="s">
        <v>158</v>
      </c>
      <c r="Y65" s="149"/>
      <c r="Z65" s="149"/>
      <c r="AA65" s="149"/>
      <c r="AB65" s="149"/>
      <c r="AC65" s="149"/>
      <c r="AD65" s="149"/>
      <c r="AE65" s="149"/>
      <c r="AF65" s="149"/>
      <c r="AG65" s="149" t="s">
        <v>159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56"/>
      <c r="B66" s="157"/>
      <c r="C66" s="180" t="s">
        <v>463</v>
      </c>
      <c r="D66" s="161"/>
      <c r="E66" s="162">
        <v>61</v>
      </c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49"/>
      <c r="Z66" s="149"/>
      <c r="AA66" s="149"/>
      <c r="AB66" s="149"/>
      <c r="AC66" s="149"/>
      <c r="AD66" s="149"/>
      <c r="AE66" s="149"/>
      <c r="AF66" s="149"/>
      <c r="AG66" s="149" t="s">
        <v>161</v>
      </c>
      <c r="AH66" s="149">
        <v>0</v>
      </c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70">
        <v>17</v>
      </c>
      <c r="B67" s="171" t="s">
        <v>464</v>
      </c>
      <c r="C67" s="179" t="s">
        <v>465</v>
      </c>
      <c r="D67" s="172" t="s">
        <v>168</v>
      </c>
      <c r="E67" s="173">
        <v>81</v>
      </c>
      <c r="F67" s="174"/>
      <c r="G67" s="175">
        <f>ROUND(E67*F67,2)</f>
        <v>0</v>
      </c>
      <c r="H67" s="174"/>
      <c r="I67" s="175">
        <f>ROUND(E67*H67,2)</f>
        <v>0</v>
      </c>
      <c r="J67" s="174"/>
      <c r="K67" s="175">
        <f>ROUND(E67*J67,2)</f>
        <v>0</v>
      </c>
      <c r="L67" s="175">
        <v>21</v>
      </c>
      <c r="M67" s="175">
        <f>G67*(1+L67/100)</f>
        <v>0</v>
      </c>
      <c r="N67" s="175">
        <v>0.125</v>
      </c>
      <c r="O67" s="175">
        <f>ROUND(E67*N67,2)</f>
        <v>10.130000000000001</v>
      </c>
      <c r="P67" s="175">
        <v>0</v>
      </c>
      <c r="Q67" s="175">
        <f>ROUND(E67*P67,2)</f>
        <v>0</v>
      </c>
      <c r="R67" s="175"/>
      <c r="S67" s="175" t="s">
        <v>169</v>
      </c>
      <c r="T67" s="175" t="s">
        <v>169</v>
      </c>
      <c r="U67" s="175">
        <v>0.52</v>
      </c>
      <c r="V67" s="175">
        <f>ROUND(E67*U67,2)</f>
        <v>42.12</v>
      </c>
      <c r="W67" s="176"/>
      <c r="X67" s="159" t="s">
        <v>158</v>
      </c>
      <c r="Y67" s="149"/>
      <c r="Z67" s="149"/>
      <c r="AA67" s="149"/>
      <c r="AB67" s="149"/>
      <c r="AC67" s="149"/>
      <c r="AD67" s="149"/>
      <c r="AE67" s="149"/>
      <c r="AF67" s="149"/>
      <c r="AG67" s="149" t="s">
        <v>159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56"/>
      <c r="B68" s="157"/>
      <c r="C68" s="180" t="s">
        <v>454</v>
      </c>
      <c r="D68" s="161"/>
      <c r="E68" s="162">
        <v>81</v>
      </c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49"/>
      <c r="Z68" s="149"/>
      <c r="AA68" s="149"/>
      <c r="AB68" s="149"/>
      <c r="AC68" s="149"/>
      <c r="AD68" s="149"/>
      <c r="AE68" s="149"/>
      <c r="AF68" s="149"/>
      <c r="AG68" s="149" t="s">
        <v>161</v>
      </c>
      <c r="AH68" s="149">
        <v>0</v>
      </c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ht="22.5" outlineLevel="1" x14ac:dyDescent="0.2">
      <c r="A69" s="170">
        <v>18</v>
      </c>
      <c r="B69" s="171" t="s">
        <v>466</v>
      </c>
      <c r="C69" s="179" t="s">
        <v>467</v>
      </c>
      <c r="D69" s="172" t="s">
        <v>168</v>
      </c>
      <c r="E69" s="173">
        <v>61</v>
      </c>
      <c r="F69" s="174"/>
      <c r="G69" s="175">
        <f>ROUND(E69*F69,2)</f>
        <v>0</v>
      </c>
      <c r="H69" s="174"/>
      <c r="I69" s="175">
        <f>ROUND(E69*H69,2)</f>
        <v>0</v>
      </c>
      <c r="J69" s="174"/>
      <c r="K69" s="175">
        <f>ROUND(E69*J69,2)</f>
        <v>0</v>
      </c>
      <c r="L69" s="175">
        <v>21</v>
      </c>
      <c r="M69" s="175">
        <f>G69*(1+L69/100)</f>
        <v>0</v>
      </c>
      <c r="N69" s="175">
        <v>6.88E-2</v>
      </c>
      <c r="O69" s="175">
        <f>ROUND(E69*N69,2)</f>
        <v>4.2</v>
      </c>
      <c r="P69" s="175">
        <v>0</v>
      </c>
      <c r="Q69" s="175">
        <f>ROUND(E69*P69,2)</f>
        <v>0</v>
      </c>
      <c r="R69" s="175"/>
      <c r="S69" s="175" t="s">
        <v>156</v>
      </c>
      <c r="T69" s="175" t="s">
        <v>468</v>
      </c>
      <c r="U69" s="175">
        <v>0</v>
      </c>
      <c r="V69" s="175">
        <f>ROUND(E69*U69,2)</f>
        <v>0</v>
      </c>
      <c r="W69" s="176"/>
      <c r="X69" s="159" t="s">
        <v>173</v>
      </c>
      <c r="Y69" s="149"/>
      <c r="Z69" s="149"/>
      <c r="AA69" s="149"/>
      <c r="AB69" s="149"/>
      <c r="AC69" s="149"/>
      <c r="AD69" s="149"/>
      <c r="AE69" s="149"/>
      <c r="AF69" s="149"/>
      <c r="AG69" s="149" t="s">
        <v>174</v>
      </c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56"/>
      <c r="B70" s="157"/>
      <c r="C70" s="180" t="s">
        <v>463</v>
      </c>
      <c r="D70" s="161"/>
      <c r="E70" s="162">
        <v>61</v>
      </c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49"/>
      <c r="Z70" s="149"/>
      <c r="AA70" s="149"/>
      <c r="AB70" s="149"/>
      <c r="AC70" s="149"/>
      <c r="AD70" s="149"/>
      <c r="AE70" s="149"/>
      <c r="AF70" s="149"/>
      <c r="AG70" s="149" t="s">
        <v>161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ht="22.5" outlineLevel="1" x14ac:dyDescent="0.2">
      <c r="A71" s="170">
        <v>19</v>
      </c>
      <c r="B71" s="171" t="s">
        <v>469</v>
      </c>
      <c r="C71" s="179" t="s">
        <v>470</v>
      </c>
      <c r="D71" s="172" t="s">
        <v>168</v>
      </c>
      <c r="E71" s="173">
        <v>63</v>
      </c>
      <c r="F71" s="174"/>
      <c r="G71" s="175">
        <f>ROUND(E71*F71,2)</f>
        <v>0</v>
      </c>
      <c r="H71" s="174"/>
      <c r="I71" s="175">
        <f>ROUND(E71*H71,2)</f>
        <v>0</v>
      </c>
      <c r="J71" s="174"/>
      <c r="K71" s="175">
        <f>ROUND(E71*J71,2)</f>
        <v>0</v>
      </c>
      <c r="L71" s="175">
        <v>21</v>
      </c>
      <c r="M71" s="175">
        <f>G71*(1+L71/100)</f>
        <v>0</v>
      </c>
      <c r="N71" s="175">
        <v>6.0000000000000001E-3</v>
      </c>
      <c r="O71" s="175">
        <f>ROUND(E71*N71,2)</f>
        <v>0.38</v>
      </c>
      <c r="P71" s="175">
        <v>0</v>
      </c>
      <c r="Q71" s="175">
        <f>ROUND(E71*P71,2)</f>
        <v>0</v>
      </c>
      <c r="R71" s="175" t="s">
        <v>172</v>
      </c>
      <c r="S71" s="175" t="s">
        <v>169</v>
      </c>
      <c r="T71" s="175" t="s">
        <v>169</v>
      </c>
      <c r="U71" s="175">
        <v>0</v>
      </c>
      <c r="V71" s="175">
        <f>ROUND(E71*U71,2)</f>
        <v>0</v>
      </c>
      <c r="W71" s="176"/>
      <c r="X71" s="159" t="s">
        <v>173</v>
      </c>
      <c r="Y71" s="149"/>
      <c r="Z71" s="149"/>
      <c r="AA71" s="149"/>
      <c r="AB71" s="149"/>
      <c r="AC71" s="149"/>
      <c r="AD71" s="149"/>
      <c r="AE71" s="149"/>
      <c r="AF71" s="149"/>
      <c r="AG71" s="149" t="s">
        <v>174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56"/>
      <c r="B72" s="157"/>
      <c r="C72" s="180" t="s">
        <v>471</v>
      </c>
      <c r="D72" s="161"/>
      <c r="E72" s="162">
        <v>63</v>
      </c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49"/>
      <c r="Z72" s="149"/>
      <c r="AA72" s="149"/>
      <c r="AB72" s="149"/>
      <c r="AC72" s="149"/>
      <c r="AD72" s="149"/>
      <c r="AE72" s="149"/>
      <c r="AF72" s="149"/>
      <c r="AG72" s="149" t="s">
        <v>161</v>
      </c>
      <c r="AH72" s="149">
        <v>0</v>
      </c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ht="33.75" outlineLevel="1" x14ac:dyDescent="0.2">
      <c r="A73" s="170">
        <v>20</v>
      </c>
      <c r="B73" s="171" t="s">
        <v>472</v>
      </c>
      <c r="C73" s="179" t="s">
        <v>473</v>
      </c>
      <c r="D73" s="172" t="s">
        <v>168</v>
      </c>
      <c r="E73" s="173">
        <v>18</v>
      </c>
      <c r="F73" s="174"/>
      <c r="G73" s="175">
        <f>ROUND(E73*F73,2)</f>
        <v>0</v>
      </c>
      <c r="H73" s="174"/>
      <c r="I73" s="175">
        <f>ROUND(E73*H73,2)</f>
        <v>0</v>
      </c>
      <c r="J73" s="174"/>
      <c r="K73" s="175">
        <f>ROUND(E73*J73,2)</f>
        <v>0</v>
      </c>
      <c r="L73" s="175">
        <v>21</v>
      </c>
      <c r="M73" s="175">
        <f>G73*(1+L73/100)</f>
        <v>0</v>
      </c>
      <c r="N73" s="175">
        <v>3.4499999999999999E-3</v>
      </c>
      <c r="O73" s="175">
        <f>ROUND(E73*N73,2)</f>
        <v>0.06</v>
      </c>
      <c r="P73" s="175">
        <v>0</v>
      </c>
      <c r="Q73" s="175">
        <f>ROUND(E73*P73,2)</f>
        <v>0</v>
      </c>
      <c r="R73" s="175" t="s">
        <v>172</v>
      </c>
      <c r="S73" s="175" t="s">
        <v>169</v>
      </c>
      <c r="T73" s="175" t="s">
        <v>169</v>
      </c>
      <c r="U73" s="175">
        <v>0</v>
      </c>
      <c r="V73" s="175">
        <f>ROUND(E73*U73,2)</f>
        <v>0</v>
      </c>
      <c r="W73" s="176"/>
      <c r="X73" s="159" t="s">
        <v>173</v>
      </c>
      <c r="Y73" s="149"/>
      <c r="Z73" s="149"/>
      <c r="AA73" s="149"/>
      <c r="AB73" s="149"/>
      <c r="AC73" s="149"/>
      <c r="AD73" s="149"/>
      <c r="AE73" s="149"/>
      <c r="AF73" s="149"/>
      <c r="AG73" s="149" t="s">
        <v>174</v>
      </c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56"/>
      <c r="B74" s="157"/>
      <c r="C74" s="180" t="s">
        <v>474</v>
      </c>
      <c r="D74" s="161"/>
      <c r="E74" s="162">
        <v>18</v>
      </c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49"/>
      <c r="Z74" s="149"/>
      <c r="AA74" s="149"/>
      <c r="AB74" s="149"/>
      <c r="AC74" s="149"/>
      <c r="AD74" s="149"/>
      <c r="AE74" s="149"/>
      <c r="AF74" s="149"/>
      <c r="AG74" s="149" t="s">
        <v>161</v>
      </c>
      <c r="AH74" s="149">
        <v>0</v>
      </c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70">
        <v>21</v>
      </c>
      <c r="B75" s="171" t="s">
        <v>475</v>
      </c>
      <c r="C75" s="179" t="s">
        <v>476</v>
      </c>
      <c r="D75" s="172" t="s">
        <v>168</v>
      </c>
      <c r="E75" s="173">
        <v>18</v>
      </c>
      <c r="F75" s="174"/>
      <c r="G75" s="175">
        <f>ROUND(E75*F75,2)</f>
        <v>0</v>
      </c>
      <c r="H75" s="174"/>
      <c r="I75" s="175">
        <f>ROUND(E75*H75,2)</f>
        <v>0</v>
      </c>
      <c r="J75" s="174"/>
      <c r="K75" s="175">
        <f>ROUND(E75*J75,2)</f>
        <v>0</v>
      </c>
      <c r="L75" s="175">
        <v>21</v>
      </c>
      <c r="M75" s="175">
        <f>G75*(1+L75/100)</f>
        <v>0</v>
      </c>
      <c r="N75" s="175">
        <v>6.9999999999999999E-4</v>
      </c>
      <c r="O75" s="175">
        <f>ROUND(E75*N75,2)</f>
        <v>0.01</v>
      </c>
      <c r="P75" s="175">
        <v>0</v>
      </c>
      <c r="Q75" s="175">
        <f>ROUND(E75*P75,2)</f>
        <v>0</v>
      </c>
      <c r="R75" s="175" t="s">
        <v>172</v>
      </c>
      <c r="S75" s="175" t="s">
        <v>169</v>
      </c>
      <c r="T75" s="175" t="s">
        <v>169</v>
      </c>
      <c r="U75" s="175">
        <v>0</v>
      </c>
      <c r="V75" s="175">
        <f>ROUND(E75*U75,2)</f>
        <v>0</v>
      </c>
      <c r="W75" s="176"/>
      <c r="X75" s="159" t="s">
        <v>173</v>
      </c>
      <c r="Y75" s="149"/>
      <c r="Z75" s="149"/>
      <c r="AA75" s="149"/>
      <c r="AB75" s="149"/>
      <c r="AC75" s="149"/>
      <c r="AD75" s="149"/>
      <c r="AE75" s="149"/>
      <c r="AF75" s="149"/>
      <c r="AG75" s="149" t="s">
        <v>174</v>
      </c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56"/>
      <c r="B76" s="157"/>
      <c r="C76" s="180" t="s">
        <v>474</v>
      </c>
      <c r="D76" s="161"/>
      <c r="E76" s="162">
        <v>18</v>
      </c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49"/>
      <c r="Z76" s="149"/>
      <c r="AA76" s="149"/>
      <c r="AB76" s="149"/>
      <c r="AC76" s="149"/>
      <c r="AD76" s="149"/>
      <c r="AE76" s="149"/>
      <c r="AF76" s="149"/>
      <c r="AG76" s="149" t="s">
        <v>161</v>
      </c>
      <c r="AH76" s="149">
        <v>0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x14ac:dyDescent="0.2">
      <c r="A77" s="164" t="s">
        <v>151</v>
      </c>
      <c r="B77" s="165" t="s">
        <v>90</v>
      </c>
      <c r="C77" s="178" t="s">
        <v>91</v>
      </c>
      <c r="D77" s="166"/>
      <c r="E77" s="167"/>
      <c r="F77" s="168"/>
      <c r="G77" s="168">
        <f>SUMIF(AG78:AG80,"&lt;&gt;NOR",G78:G80)</f>
        <v>0</v>
      </c>
      <c r="H77" s="168"/>
      <c r="I77" s="168">
        <f>SUM(I78:I80)</f>
        <v>0</v>
      </c>
      <c r="J77" s="168"/>
      <c r="K77" s="168">
        <f>SUM(K78:K80)</f>
        <v>0</v>
      </c>
      <c r="L77" s="168"/>
      <c r="M77" s="168">
        <f>SUM(M78:M80)</f>
        <v>0</v>
      </c>
      <c r="N77" s="168"/>
      <c r="O77" s="168">
        <f>SUM(O78:O80)</f>
        <v>14.89</v>
      </c>
      <c r="P77" s="168"/>
      <c r="Q77" s="168">
        <f>SUM(Q78:Q80)</f>
        <v>0</v>
      </c>
      <c r="R77" s="168"/>
      <c r="S77" s="168"/>
      <c r="T77" s="168"/>
      <c r="U77" s="168"/>
      <c r="V77" s="168">
        <f>SUM(V78:V80)</f>
        <v>13.35</v>
      </c>
      <c r="W77" s="169"/>
      <c r="X77" s="163"/>
      <c r="AG77" t="s">
        <v>152</v>
      </c>
    </row>
    <row r="78" spans="1:60" outlineLevel="1" x14ac:dyDescent="0.2">
      <c r="A78" s="170">
        <v>22</v>
      </c>
      <c r="B78" s="171" t="s">
        <v>367</v>
      </c>
      <c r="C78" s="179" t="s">
        <v>368</v>
      </c>
      <c r="D78" s="172" t="s">
        <v>193</v>
      </c>
      <c r="E78" s="173">
        <v>7.875</v>
      </c>
      <c r="F78" s="174"/>
      <c r="G78" s="175">
        <f>ROUND(E78*F78,2)</f>
        <v>0</v>
      </c>
      <c r="H78" s="174"/>
      <c r="I78" s="175">
        <f>ROUND(E78*H78,2)</f>
        <v>0</v>
      </c>
      <c r="J78" s="174"/>
      <c r="K78" s="175">
        <f>ROUND(E78*J78,2)</f>
        <v>0</v>
      </c>
      <c r="L78" s="175">
        <v>21</v>
      </c>
      <c r="M78" s="175">
        <f>G78*(1+L78/100)</f>
        <v>0</v>
      </c>
      <c r="N78" s="175">
        <v>1.8907700000000001</v>
      </c>
      <c r="O78" s="175">
        <f>ROUND(E78*N78,2)</f>
        <v>14.89</v>
      </c>
      <c r="P78" s="175">
        <v>0</v>
      </c>
      <c r="Q78" s="175">
        <f>ROUND(E78*P78,2)</f>
        <v>0</v>
      </c>
      <c r="R78" s="175"/>
      <c r="S78" s="175" t="s">
        <v>169</v>
      </c>
      <c r="T78" s="175" t="s">
        <v>169</v>
      </c>
      <c r="U78" s="175">
        <v>1.6950000000000001</v>
      </c>
      <c r="V78" s="175">
        <f>ROUND(E78*U78,2)</f>
        <v>13.35</v>
      </c>
      <c r="W78" s="176"/>
      <c r="X78" s="159" t="s">
        <v>158</v>
      </c>
      <c r="Y78" s="149"/>
      <c r="Z78" s="149"/>
      <c r="AA78" s="149"/>
      <c r="AB78" s="149"/>
      <c r="AC78" s="149"/>
      <c r="AD78" s="149"/>
      <c r="AE78" s="149"/>
      <c r="AF78" s="149"/>
      <c r="AG78" s="149" t="s">
        <v>159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180" t="s">
        <v>477</v>
      </c>
      <c r="D79" s="161"/>
      <c r="E79" s="162">
        <v>8.75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49"/>
      <c r="Z79" s="149"/>
      <c r="AA79" s="149"/>
      <c r="AB79" s="149"/>
      <c r="AC79" s="149"/>
      <c r="AD79" s="149"/>
      <c r="AE79" s="149"/>
      <c r="AF79" s="149"/>
      <c r="AG79" s="149" t="s">
        <v>161</v>
      </c>
      <c r="AH79" s="149">
        <v>0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56"/>
      <c r="B80" s="157"/>
      <c r="C80" s="180" t="s">
        <v>478</v>
      </c>
      <c r="D80" s="161"/>
      <c r="E80" s="162">
        <v>-0.875</v>
      </c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49"/>
      <c r="Z80" s="149"/>
      <c r="AA80" s="149"/>
      <c r="AB80" s="149"/>
      <c r="AC80" s="149"/>
      <c r="AD80" s="149"/>
      <c r="AE80" s="149"/>
      <c r="AF80" s="149"/>
      <c r="AG80" s="149" t="s">
        <v>161</v>
      </c>
      <c r="AH80" s="149">
        <v>0</v>
      </c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x14ac:dyDescent="0.2">
      <c r="A81" s="164" t="s">
        <v>151</v>
      </c>
      <c r="B81" s="165" t="s">
        <v>103</v>
      </c>
      <c r="C81" s="178" t="s">
        <v>104</v>
      </c>
      <c r="D81" s="166"/>
      <c r="E81" s="167"/>
      <c r="F81" s="168"/>
      <c r="G81" s="168">
        <f>SUMIF(AG82:AG83,"&lt;&gt;NOR",G82:G83)</f>
        <v>0</v>
      </c>
      <c r="H81" s="168"/>
      <c r="I81" s="168">
        <f>SUM(I82:I83)</f>
        <v>0</v>
      </c>
      <c r="J81" s="168"/>
      <c r="K81" s="168">
        <f>SUM(K82:K83)</f>
        <v>0</v>
      </c>
      <c r="L81" s="168"/>
      <c r="M81" s="168">
        <f>SUM(M82:M83)</f>
        <v>0</v>
      </c>
      <c r="N81" s="168"/>
      <c r="O81" s="168">
        <f>SUM(O82:O83)</f>
        <v>0</v>
      </c>
      <c r="P81" s="168"/>
      <c r="Q81" s="168">
        <f>SUM(Q82:Q83)</f>
        <v>1.3</v>
      </c>
      <c r="R81" s="168"/>
      <c r="S81" s="168"/>
      <c r="T81" s="168"/>
      <c r="U81" s="168"/>
      <c r="V81" s="168">
        <f>SUM(V82:V83)</f>
        <v>0</v>
      </c>
      <c r="W81" s="169"/>
      <c r="X81" s="163"/>
      <c r="AG81" t="s">
        <v>152</v>
      </c>
    </row>
    <row r="82" spans="1:60" outlineLevel="1" x14ac:dyDescent="0.2">
      <c r="A82" s="170">
        <v>23</v>
      </c>
      <c r="B82" s="171" t="s">
        <v>479</v>
      </c>
      <c r="C82" s="179" t="s">
        <v>480</v>
      </c>
      <c r="D82" s="172" t="s">
        <v>155</v>
      </c>
      <c r="E82" s="173">
        <v>65</v>
      </c>
      <c r="F82" s="174"/>
      <c r="G82" s="175">
        <f>ROUND(E82*F82,2)</f>
        <v>0</v>
      </c>
      <c r="H82" s="174"/>
      <c r="I82" s="175">
        <f>ROUND(E82*H82,2)</f>
        <v>0</v>
      </c>
      <c r="J82" s="174"/>
      <c r="K82" s="175">
        <f>ROUND(E82*J82,2)</f>
        <v>0</v>
      </c>
      <c r="L82" s="175">
        <v>21</v>
      </c>
      <c r="M82" s="175">
        <f>G82*(1+L82/100)</f>
        <v>0</v>
      </c>
      <c r="N82" s="175">
        <v>0</v>
      </c>
      <c r="O82" s="175">
        <f>ROUND(E82*N82,2)</f>
        <v>0</v>
      </c>
      <c r="P82" s="175">
        <v>0.02</v>
      </c>
      <c r="Q82" s="175">
        <f>ROUND(E82*P82,2)</f>
        <v>1.3</v>
      </c>
      <c r="R82" s="175"/>
      <c r="S82" s="175" t="s">
        <v>156</v>
      </c>
      <c r="T82" s="175" t="s">
        <v>157</v>
      </c>
      <c r="U82" s="175">
        <v>0</v>
      </c>
      <c r="V82" s="175">
        <f>ROUND(E82*U82,2)</f>
        <v>0</v>
      </c>
      <c r="W82" s="176"/>
      <c r="X82" s="159" t="s">
        <v>158</v>
      </c>
      <c r="Y82" s="149"/>
      <c r="Z82" s="149"/>
      <c r="AA82" s="149"/>
      <c r="AB82" s="149"/>
      <c r="AC82" s="149"/>
      <c r="AD82" s="149"/>
      <c r="AE82" s="149"/>
      <c r="AF82" s="149"/>
      <c r="AG82" s="149" t="s">
        <v>159</v>
      </c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56"/>
      <c r="B83" s="157"/>
      <c r="C83" s="180" t="s">
        <v>481</v>
      </c>
      <c r="D83" s="161"/>
      <c r="E83" s="162">
        <v>65</v>
      </c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49"/>
      <c r="Z83" s="149"/>
      <c r="AA83" s="149"/>
      <c r="AB83" s="149"/>
      <c r="AC83" s="149"/>
      <c r="AD83" s="149"/>
      <c r="AE83" s="149"/>
      <c r="AF83" s="149"/>
      <c r="AG83" s="149" t="s">
        <v>161</v>
      </c>
      <c r="AH83" s="149">
        <v>0</v>
      </c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x14ac:dyDescent="0.2">
      <c r="A84" s="164" t="s">
        <v>151</v>
      </c>
      <c r="B84" s="165" t="s">
        <v>105</v>
      </c>
      <c r="C84" s="178" t="s">
        <v>106</v>
      </c>
      <c r="D84" s="166"/>
      <c r="E84" s="167"/>
      <c r="F84" s="168"/>
      <c r="G84" s="168">
        <f>SUMIF(AG85:AG85,"&lt;&gt;NOR",G85:G85)</f>
        <v>0</v>
      </c>
      <c r="H84" s="168"/>
      <c r="I84" s="168">
        <f>SUM(I85:I85)</f>
        <v>0</v>
      </c>
      <c r="J84" s="168"/>
      <c r="K84" s="168">
        <f>SUM(K85:K85)</f>
        <v>0</v>
      </c>
      <c r="L84" s="168"/>
      <c r="M84" s="168">
        <f>SUM(M85:M85)</f>
        <v>0</v>
      </c>
      <c r="N84" s="168"/>
      <c r="O84" s="168">
        <f>SUM(O85:O85)</f>
        <v>0</v>
      </c>
      <c r="P84" s="168"/>
      <c r="Q84" s="168">
        <f>SUM(Q85:Q85)</f>
        <v>0</v>
      </c>
      <c r="R84" s="168"/>
      <c r="S84" s="168"/>
      <c r="T84" s="168"/>
      <c r="U84" s="168"/>
      <c r="V84" s="168">
        <f>SUM(V85:V85)</f>
        <v>34.71</v>
      </c>
      <c r="W84" s="169"/>
      <c r="X84" s="163"/>
      <c r="AG84" t="s">
        <v>152</v>
      </c>
    </row>
    <row r="85" spans="1:60" outlineLevel="1" x14ac:dyDescent="0.2">
      <c r="A85" s="184">
        <v>24</v>
      </c>
      <c r="B85" s="185" t="s">
        <v>482</v>
      </c>
      <c r="C85" s="191" t="s">
        <v>483</v>
      </c>
      <c r="D85" s="186" t="s">
        <v>215</v>
      </c>
      <c r="E85" s="187">
        <v>57.00076</v>
      </c>
      <c r="F85" s="188"/>
      <c r="G85" s="189">
        <f>ROUND(E85*F85,2)</f>
        <v>0</v>
      </c>
      <c r="H85" s="188"/>
      <c r="I85" s="189">
        <f>ROUND(E85*H85,2)</f>
        <v>0</v>
      </c>
      <c r="J85" s="188"/>
      <c r="K85" s="189">
        <f>ROUND(E85*J85,2)</f>
        <v>0</v>
      </c>
      <c r="L85" s="189">
        <v>21</v>
      </c>
      <c r="M85" s="189">
        <f>G85*(1+L85/100)</f>
        <v>0</v>
      </c>
      <c r="N85" s="189">
        <v>0</v>
      </c>
      <c r="O85" s="189">
        <f>ROUND(E85*N85,2)</f>
        <v>0</v>
      </c>
      <c r="P85" s="189">
        <v>0</v>
      </c>
      <c r="Q85" s="189">
        <f>ROUND(E85*P85,2)</f>
        <v>0</v>
      </c>
      <c r="R85" s="189"/>
      <c r="S85" s="189" t="s">
        <v>169</v>
      </c>
      <c r="T85" s="189" t="s">
        <v>169</v>
      </c>
      <c r="U85" s="189">
        <v>0.60899999999999999</v>
      </c>
      <c r="V85" s="189">
        <f>ROUND(E85*U85,2)</f>
        <v>34.71</v>
      </c>
      <c r="W85" s="190"/>
      <c r="X85" s="159" t="s">
        <v>216</v>
      </c>
      <c r="Y85" s="149"/>
      <c r="Z85" s="149"/>
      <c r="AA85" s="149"/>
      <c r="AB85" s="149"/>
      <c r="AC85" s="149"/>
      <c r="AD85" s="149"/>
      <c r="AE85" s="149"/>
      <c r="AF85" s="149"/>
      <c r="AG85" s="149" t="s">
        <v>217</v>
      </c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x14ac:dyDescent="0.2">
      <c r="A86" s="164" t="s">
        <v>151</v>
      </c>
      <c r="B86" s="165" t="s">
        <v>111</v>
      </c>
      <c r="C86" s="178" t="s">
        <v>112</v>
      </c>
      <c r="D86" s="166"/>
      <c r="E86" s="167"/>
      <c r="F86" s="168"/>
      <c r="G86" s="168">
        <f>SUMIF(AG87:AG107,"&lt;&gt;NOR",G87:G107)</f>
        <v>0</v>
      </c>
      <c r="H86" s="168"/>
      <c r="I86" s="168">
        <f>SUM(I87:I107)</f>
        <v>0</v>
      </c>
      <c r="J86" s="168"/>
      <c r="K86" s="168">
        <f>SUM(K87:K107)</f>
        <v>0</v>
      </c>
      <c r="L86" s="168"/>
      <c r="M86" s="168">
        <f>SUM(M87:M107)</f>
        <v>0</v>
      </c>
      <c r="N86" s="168"/>
      <c r="O86" s="168">
        <f>SUM(O87:O107)</f>
        <v>0.44999999999999996</v>
      </c>
      <c r="P86" s="168"/>
      <c r="Q86" s="168">
        <f>SUM(Q87:Q107)</f>
        <v>0.6399999999999999</v>
      </c>
      <c r="R86" s="168"/>
      <c r="S86" s="168"/>
      <c r="T86" s="168"/>
      <c r="U86" s="168"/>
      <c r="V86" s="168">
        <f>SUM(V87:V107)</f>
        <v>95.489999999999981</v>
      </c>
      <c r="W86" s="169"/>
      <c r="X86" s="163"/>
      <c r="AG86" t="s">
        <v>152</v>
      </c>
    </row>
    <row r="87" spans="1:60" outlineLevel="1" x14ac:dyDescent="0.2">
      <c r="A87" s="170">
        <v>25</v>
      </c>
      <c r="B87" s="171" t="s">
        <v>484</v>
      </c>
      <c r="C87" s="179" t="s">
        <v>485</v>
      </c>
      <c r="D87" s="172" t="s">
        <v>222</v>
      </c>
      <c r="E87" s="173">
        <v>175</v>
      </c>
      <c r="F87" s="174"/>
      <c r="G87" s="175">
        <f>ROUND(E87*F87,2)</f>
        <v>0</v>
      </c>
      <c r="H87" s="174"/>
      <c r="I87" s="175">
        <f>ROUND(E87*H87,2)</f>
        <v>0</v>
      </c>
      <c r="J87" s="174"/>
      <c r="K87" s="175">
        <f>ROUND(E87*J87,2)</f>
        <v>0</v>
      </c>
      <c r="L87" s="175">
        <v>21</v>
      </c>
      <c r="M87" s="175">
        <f>G87*(1+L87/100)</f>
        <v>0</v>
      </c>
      <c r="N87" s="175">
        <v>0</v>
      </c>
      <c r="O87" s="175">
        <f>ROUND(E87*N87,2)</f>
        <v>0</v>
      </c>
      <c r="P87" s="175">
        <v>0</v>
      </c>
      <c r="Q87" s="175">
        <f>ROUND(E87*P87,2)</f>
        <v>0</v>
      </c>
      <c r="R87" s="175"/>
      <c r="S87" s="175" t="s">
        <v>169</v>
      </c>
      <c r="T87" s="175" t="s">
        <v>169</v>
      </c>
      <c r="U87" s="175">
        <v>0.28000000000000003</v>
      </c>
      <c r="V87" s="175">
        <f>ROUND(E87*U87,2)</f>
        <v>49</v>
      </c>
      <c r="W87" s="176"/>
      <c r="X87" s="159" t="s">
        <v>158</v>
      </c>
      <c r="Y87" s="149"/>
      <c r="Z87" s="149"/>
      <c r="AA87" s="149"/>
      <c r="AB87" s="149"/>
      <c r="AC87" s="149"/>
      <c r="AD87" s="149"/>
      <c r="AE87" s="149"/>
      <c r="AF87" s="149"/>
      <c r="AG87" s="149" t="s">
        <v>159</v>
      </c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56"/>
      <c r="B88" s="157"/>
      <c r="C88" s="180" t="s">
        <v>486</v>
      </c>
      <c r="D88" s="161"/>
      <c r="E88" s="162">
        <v>175</v>
      </c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49"/>
      <c r="Z88" s="149"/>
      <c r="AA88" s="149"/>
      <c r="AB88" s="149"/>
      <c r="AC88" s="149"/>
      <c r="AD88" s="149"/>
      <c r="AE88" s="149"/>
      <c r="AF88" s="149"/>
      <c r="AG88" s="149" t="s">
        <v>161</v>
      </c>
      <c r="AH88" s="149">
        <v>0</v>
      </c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70">
        <v>26</v>
      </c>
      <c r="B89" s="171" t="s">
        <v>487</v>
      </c>
      <c r="C89" s="179" t="s">
        <v>488</v>
      </c>
      <c r="D89" s="172" t="s">
        <v>222</v>
      </c>
      <c r="E89" s="173">
        <v>175</v>
      </c>
      <c r="F89" s="174"/>
      <c r="G89" s="175">
        <f>ROUND(E89*F89,2)</f>
        <v>0</v>
      </c>
      <c r="H89" s="174"/>
      <c r="I89" s="175">
        <f>ROUND(E89*H89,2)</f>
        <v>0</v>
      </c>
      <c r="J89" s="174"/>
      <c r="K89" s="175">
        <f>ROUND(E89*J89,2)</f>
        <v>0</v>
      </c>
      <c r="L89" s="175">
        <v>21</v>
      </c>
      <c r="M89" s="175">
        <f>G89*(1+L89/100)</f>
        <v>0</v>
      </c>
      <c r="N89" s="175">
        <v>0</v>
      </c>
      <c r="O89" s="175">
        <f>ROUND(E89*N89,2)</f>
        <v>0</v>
      </c>
      <c r="P89" s="175">
        <v>1.98E-3</v>
      </c>
      <c r="Q89" s="175">
        <f>ROUND(E89*P89,2)</f>
        <v>0.35</v>
      </c>
      <c r="R89" s="175"/>
      <c r="S89" s="175" t="s">
        <v>169</v>
      </c>
      <c r="T89" s="175" t="s">
        <v>169</v>
      </c>
      <c r="U89" s="175">
        <v>0.192</v>
      </c>
      <c r="V89" s="175">
        <f>ROUND(E89*U89,2)</f>
        <v>33.6</v>
      </c>
      <c r="W89" s="176"/>
      <c r="X89" s="159" t="s">
        <v>158</v>
      </c>
      <c r="Y89" s="149"/>
      <c r="Z89" s="149"/>
      <c r="AA89" s="149"/>
      <c r="AB89" s="149"/>
      <c r="AC89" s="149"/>
      <c r="AD89" s="149"/>
      <c r="AE89" s="149"/>
      <c r="AF89" s="149"/>
      <c r="AG89" s="149" t="s">
        <v>159</v>
      </c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56"/>
      <c r="B90" s="157"/>
      <c r="C90" s="180" t="s">
        <v>486</v>
      </c>
      <c r="D90" s="161"/>
      <c r="E90" s="162">
        <v>175</v>
      </c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49"/>
      <c r="Z90" s="149"/>
      <c r="AA90" s="149"/>
      <c r="AB90" s="149"/>
      <c r="AC90" s="149"/>
      <c r="AD90" s="149"/>
      <c r="AE90" s="149"/>
      <c r="AF90" s="149"/>
      <c r="AG90" s="149" t="s">
        <v>161</v>
      </c>
      <c r="AH90" s="149">
        <v>0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outlineLevel="1" x14ac:dyDescent="0.2">
      <c r="A91" s="170">
        <v>27</v>
      </c>
      <c r="B91" s="171" t="s">
        <v>489</v>
      </c>
      <c r="C91" s="179" t="s">
        <v>490</v>
      </c>
      <c r="D91" s="172" t="s">
        <v>168</v>
      </c>
      <c r="E91" s="173">
        <v>1</v>
      </c>
      <c r="F91" s="174"/>
      <c r="G91" s="175">
        <f>ROUND(E91*F91,2)</f>
        <v>0</v>
      </c>
      <c r="H91" s="174"/>
      <c r="I91" s="175">
        <f>ROUND(E91*H91,2)</f>
        <v>0</v>
      </c>
      <c r="J91" s="174"/>
      <c r="K91" s="175">
        <f>ROUND(E91*J91,2)</f>
        <v>0</v>
      </c>
      <c r="L91" s="175">
        <v>21</v>
      </c>
      <c r="M91" s="175">
        <f>G91*(1+L91/100)</f>
        <v>0</v>
      </c>
      <c r="N91" s="175">
        <v>0</v>
      </c>
      <c r="O91" s="175">
        <f>ROUND(E91*N91,2)</f>
        <v>0</v>
      </c>
      <c r="P91" s="175">
        <v>0</v>
      </c>
      <c r="Q91" s="175">
        <f>ROUND(E91*P91,2)</f>
        <v>0</v>
      </c>
      <c r="R91" s="175"/>
      <c r="S91" s="175" t="s">
        <v>169</v>
      </c>
      <c r="T91" s="175" t="s">
        <v>169</v>
      </c>
      <c r="U91" s="175">
        <v>1.88</v>
      </c>
      <c r="V91" s="175">
        <f>ROUND(E91*U91,2)</f>
        <v>1.88</v>
      </c>
      <c r="W91" s="176"/>
      <c r="X91" s="159" t="s">
        <v>158</v>
      </c>
      <c r="Y91" s="149"/>
      <c r="Z91" s="149"/>
      <c r="AA91" s="149"/>
      <c r="AB91" s="149"/>
      <c r="AC91" s="149"/>
      <c r="AD91" s="149"/>
      <c r="AE91" s="149"/>
      <c r="AF91" s="149"/>
      <c r="AG91" s="149" t="s">
        <v>159</v>
      </c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outlineLevel="1" x14ac:dyDescent="0.2">
      <c r="A92" s="156"/>
      <c r="B92" s="157"/>
      <c r="C92" s="180" t="s">
        <v>82</v>
      </c>
      <c r="D92" s="161"/>
      <c r="E92" s="162">
        <v>1</v>
      </c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49"/>
      <c r="Z92" s="149"/>
      <c r="AA92" s="149"/>
      <c r="AB92" s="149"/>
      <c r="AC92" s="149"/>
      <c r="AD92" s="149"/>
      <c r="AE92" s="149"/>
      <c r="AF92" s="149"/>
      <c r="AG92" s="149" t="s">
        <v>161</v>
      </c>
      <c r="AH92" s="149">
        <v>0</v>
      </c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70">
        <v>28</v>
      </c>
      <c r="B93" s="171" t="s">
        <v>491</v>
      </c>
      <c r="C93" s="179" t="s">
        <v>492</v>
      </c>
      <c r="D93" s="172" t="s">
        <v>168</v>
      </c>
      <c r="E93" s="173">
        <v>1</v>
      </c>
      <c r="F93" s="174"/>
      <c r="G93" s="175">
        <f>ROUND(E93*F93,2)</f>
        <v>0</v>
      </c>
      <c r="H93" s="174"/>
      <c r="I93" s="175">
        <f>ROUND(E93*H93,2)</f>
        <v>0</v>
      </c>
      <c r="J93" s="174"/>
      <c r="K93" s="175">
        <f>ROUND(E93*J93,2)</f>
        <v>0</v>
      </c>
      <c r="L93" s="175">
        <v>21</v>
      </c>
      <c r="M93" s="175">
        <f>G93*(1+L93/100)</f>
        <v>0</v>
      </c>
      <c r="N93" s="175">
        <v>0</v>
      </c>
      <c r="O93" s="175">
        <f>ROUND(E93*N93,2)</f>
        <v>0</v>
      </c>
      <c r="P93" s="175">
        <v>0</v>
      </c>
      <c r="Q93" s="175">
        <f>ROUND(E93*P93,2)</f>
        <v>0</v>
      </c>
      <c r="R93" s="175"/>
      <c r="S93" s="175" t="s">
        <v>169</v>
      </c>
      <c r="T93" s="175" t="s">
        <v>169</v>
      </c>
      <c r="U93" s="175">
        <v>9.16</v>
      </c>
      <c r="V93" s="175">
        <f>ROUND(E93*U93,2)</f>
        <v>9.16</v>
      </c>
      <c r="W93" s="176"/>
      <c r="X93" s="159" t="s">
        <v>158</v>
      </c>
      <c r="Y93" s="149"/>
      <c r="Z93" s="149"/>
      <c r="AA93" s="149"/>
      <c r="AB93" s="149"/>
      <c r="AC93" s="149"/>
      <c r="AD93" s="149"/>
      <c r="AE93" s="149"/>
      <c r="AF93" s="149"/>
      <c r="AG93" s="149" t="s">
        <v>159</v>
      </c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outlineLevel="1" x14ac:dyDescent="0.2">
      <c r="A94" s="156"/>
      <c r="B94" s="157"/>
      <c r="C94" s="180" t="s">
        <v>82</v>
      </c>
      <c r="D94" s="161"/>
      <c r="E94" s="162">
        <v>1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49"/>
      <c r="Z94" s="149"/>
      <c r="AA94" s="149"/>
      <c r="AB94" s="149"/>
      <c r="AC94" s="149"/>
      <c r="AD94" s="149"/>
      <c r="AE94" s="149"/>
      <c r="AF94" s="149"/>
      <c r="AG94" s="149" t="s">
        <v>161</v>
      </c>
      <c r="AH94" s="149">
        <v>0</v>
      </c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70">
        <v>29</v>
      </c>
      <c r="B95" s="171" t="s">
        <v>493</v>
      </c>
      <c r="C95" s="179" t="s">
        <v>494</v>
      </c>
      <c r="D95" s="172" t="s">
        <v>168</v>
      </c>
      <c r="E95" s="173">
        <v>1</v>
      </c>
      <c r="F95" s="174"/>
      <c r="G95" s="175">
        <f>ROUND(E95*F95,2)</f>
        <v>0</v>
      </c>
      <c r="H95" s="174"/>
      <c r="I95" s="175">
        <f>ROUND(E95*H95,2)</f>
        <v>0</v>
      </c>
      <c r="J95" s="174"/>
      <c r="K95" s="175">
        <f>ROUND(E95*J95,2)</f>
        <v>0</v>
      </c>
      <c r="L95" s="175">
        <v>21</v>
      </c>
      <c r="M95" s="175">
        <f>G95*(1+L95/100)</f>
        <v>0</v>
      </c>
      <c r="N95" s="175">
        <v>0</v>
      </c>
      <c r="O95" s="175">
        <f>ROUND(E95*N95,2)</f>
        <v>0</v>
      </c>
      <c r="P95" s="175">
        <v>0.28499999999999998</v>
      </c>
      <c r="Q95" s="175">
        <f>ROUND(E95*P95,2)</f>
        <v>0.28999999999999998</v>
      </c>
      <c r="R95" s="175"/>
      <c r="S95" s="175" t="s">
        <v>169</v>
      </c>
      <c r="T95" s="175" t="s">
        <v>169</v>
      </c>
      <c r="U95" s="175">
        <v>1.8480000000000001</v>
      </c>
      <c r="V95" s="175">
        <f>ROUND(E95*U95,2)</f>
        <v>1.85</v>
      </c>
      <c r="W95" s="176"/>
      <c r="X95" s="159" t="s">
        <v>158</v>
      </c>
      <c r="Y95" s="149"/>
      <c r="Z95" s="149"/>
      <c r="AA95" s="149"/>
      <c r="AB95" s="149"/>
      <c r="AC95" s="149"/>
      <c r="AD95" s="149"/>
      <c r="AE95" s="149"/>
      <c r="AF95" s="149"/>
      <c r="AG95" s="149" t="s">
        <v>159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outlineLevel="1" x14ac:dyDescent="0.2">
      <c r="A96" s="156"/>
      <c r="B96" s="157"/>
      <c r="C96" s="180" t="s">
        <v>82</v>
      </c>
      <c r="D96" s="161"/>
      <c r="E96" s="162">
        <v>1</v>
      </c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49"/>
      <c r="Z96" s="149"/>
      <c r="AA96" s="149"/>
      <c r="AB96" s="149"/>
      <c r="AC96" s="149"/>
      <c r="AD96" s="149"/>
      <c r="AE96" s="149"/>
      <c r="AF96" s="149"/>
      <c r="AG96" s="149" t="s">
        <v>161</v>
      </c>
      <c r="AH96" s="149">
        <v>0</v>
      </c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ht="22.5" outlineLevel="1" x14ac:dyDescent="0.2">
      <c r="A97" s="170">
        <v>30</v>
      </c>
      <c r="B97" s="171" t="s">
        <v>495</v>
      </c>
      <c r="C97" s="179" t="s">
        <v>496</v>
      </c>
      <c r="D97" s="172" t="s">
        <v>168</v>
      </c>
      <c r="E97" s="173">
        <v>1</v>
      </c>
      <c r="F97" s="174"/>
      <c r="G97" s="175">
        <f>ROUND(E97*F97,2)</f>
        <v>0</v>
      </c>
      <c r="H97" s="174"/>
      <c r="I97" s="175">
        <f>ROUND(E97*H97,2)</f>
        <v>0</v>
      </c>
      <c r="J97" s="174"/>
      <c r="K97" s="175">
        <f>ROUND(E97*J97,2)</f>
        <v>0</v>
      </c>
      <c r="L97" s="175">
        <v>21</v>
      </c>
      <c r="M97" s="175">
        <f>G97*(1+L97/100)</f>
        <v>0</v>
      </c>
      <c r="N97" s="175">
        <v>0</v>
      </c>
      <c r="O97" s="175">
        <f>ROUND(E97*N97,2)</f>
        <v>0</v>
      </c>
      <c r="P97" s="175">
        <v>0</v>
      </c>
      <c r="Q97" s="175">
        <f>ROUND(E97*P97,2)</f>
        <v>0</v>
      </c>
      <c r="R97" s="175"/>
      <c r="S97" s="175" t="s">
        <v>156</v>
      </c>
      <c r="T97" s="175" t="s">
        <v>157</v>
      </c>
      <c r="U97" s="175">
        <v>0</v>
      </c>
      <c r="V97" s="175">
        <f>ROUND(E97*U97,2)</f>
        <v>0</v>
      </c>
      <c r="W97" s="176"/>
      <c r="X97" s="159" t="s">
        <v>173</v>
      </c>
      <c r="Y97" s="149"/>
      <c r="Z97" s="149"/>
      <c r="AA97" s="149"/>
      <c r="AB97" s="149"/>
      <c r="AC97" s="149"/>
      <c r="AD97" s="149"/>
      <c r="AE97" s="149"/>
      <c r="AF97" s="149"/>
      <c r="AG97" s="149" t="s">
        <v>174</v>
      </c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1" x14ac:dyDescent="0.2">
      <c r="A98" s="156"/>
      <c r="B98" s="157"/>
      <c r="C98" s="180" t="s">
        <v>82</v>
      </c>
      <c r="D98" s="161"/>
      <c r="E98" s="162">
        <v>1</v>
      </c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49"/>
      <c r="Z98" s="149"/>
      <c r="AA98" s="149"/>
      <c r="AB98" s="149"/>
      <c r="AC98" s="149"/>
      <c r="AD98" s="149"/>
      <c r="AE98" s="149"/>
      <c r="AF98" s="149"/>
      <c r="AG98" s="149" t="s">
        <v>161</v>
      </c>
      <c r="AH98" s="149">
        <v>0</v>
      </c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70">
        <v>31</v>
      </c>
      <c r="B99" s="171" t="s">
        <v>497</v>
      </c>
      <c r="C99" s="179" t="s">
        <v>498</v>
      </c>
      <c r="D99" s="172" t="s">
        <v>222</v>
      </c>
      <c r="E99" s="173">
        <v>189</v>
      </c>
      <c r="F99" s="174"/>
      <c r="G99" s="175">
        <f>ROUND(E99*F99,2)</f>
        <v>0</v>
      </c>
      <c r="H99" s="174"/>
      <c r="I99" s="175">
        <f>ROUND(E99*H99,2)</f>
        <v>0</v>
      </c>
      <c r="J99" s="174"/>
      <c r="K99" s="175">
        <f>ROUND(E99*J99,2)</f>
        <v>0</v>
      </c>
      <c r="L99" s="175">
        <v>21</v>
      </c>
      <c r="M99" s="175">
        <f>G99*(1+L99/100)</f>
        <v>0</v>
      </c>
      <c r="N99" s="175">
        <v>2.1700000000000001E-3</v>
      </c>
      <c r="O99" s="175">
        <f>ROUND(E99*N99,2)</f>
        <v>0.41</v>
      </c>
      <c r="P99" s="175">
        <v>0</v>
      </c>
      <c r="Q99" s="175">
        <f>ROUND(E99*P99,2)</f>
        <v>0</v>
      </c>
      <c r="R99" s="175" t="s">
        <v>172</v>
      </c>
      <c r="S99" s="175" t="s">
        <v>499</v>
      </c>
      <c r="T99" s="175" t="s">
        <v>499</v>
      </c>
      <c r="U99" s="175">
        <v>0</v>
      </c>
      <c r="V99" s="175">
        <f>ROUND(E99*U99,2)</f>
        <v>0</v>
      </c>
      <c r="W99" s="176"/>
      <c r="X99" s="159" t="s">
        <v>173</v>
      </c>
      <c r="Y99" s="149"/>
      <c r="Z99" s="149"/>
      <c r="AA99" s="149"/>
      <c r="AB99" s="149"/>
      <c r="AC99" s="149"/>
      <c r="AD99" s="149"/>
      <c r="AE99" s="149"/>
      <c r="AF99" s="149"/>
      <c r="AG99" s="149" t="s">
        <v>174</v>
      </c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1" x14ac:dyDescent="0.2">
      <c r="A100" s="156"/>
      <c r="B100" s="157"/>
      <c r="C100" s="180" t="s">
        <v>500</v>
      </c>
      <c r="D100" s="161"/>
      <c r="E100" s="162">
        <v>189</v>
      </c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49"/>
      <c r="Z100" s="149"/>
      <c r="AA100" s="149"/>
      <c r="AB100" s="149"/>
      <c r="AC100" s="149"/>
      <c r="AD100" s="149"/>
      <c r="AE100" s="149"/>
      <c r="AF100" s="149"/>
      <c r="AG100" s="149" t="s">
        <v>161</v>
      </c>
      <c r="AH100" s="149">
        <v>0</v>
      </c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">
      <c r="A101" s="170">
        <v>32</v>
      </c>
      <c r="B101" s="171" t="s">
        <v>501</v>
      </c>
      <c r="C101" s="179" t="s">
        <v>502</v>
      </c>
      <c r="D101" s="172" t="s">
        <v>222</v>
      </c>
      <c r="E101" s="173">
        <v>525</v>
      </c>
      <c r="F101" s="174"/>
      <c r="G101" s="175">
        <f>ROUND(E101*F101,2)</f>
        <v>0</v>
      </c>
      <c r="H101" s="174"/>
      <c r="I101" s="175">
        <f>ROUND(E101*H101,2)</f>
        <v>0</v>
      </c>
      <c r="J101" s="174"/>
      <c r="K101" s="175">
        <f>ROUND(E101*J101,2)</f>
        <v>0</v>
      </c>
      <c r="L101" s="175">
        <v>21</v>
      </c>
      <c r="M101" s="175">
        <f>G101*(1+L101/100)</f>
        <v>0</v>
      </c>
      <c r="N101" s="175">
        <v>0</v>
      </c>
      <c r="O101" s="175">
        <f>ROUND(E101*N101,2)</f>
        <v>0</v>
      </c>
      <c r="P101" s="175">
        <v>0</v>
      </c>
      <c r="Q101" s="175">
        <f>ROUND(E101*P101,2)</f>
        <v>0</v>
      </c>
      <c r="R101" s="175" t="s">
        <v>172</v>
      </c>
      <c r="S101" s="175" t="s">
        <v>169</v>
      </c>
      <c r="T101" s="175" t="s">
        <v>169</v>
      </c>
      <c r="U101" s="175">
        <v>0</v>
      </c>
      <c r="V101" s="175">
        <f>ROUND(E101*U101,2)</f>
        <v>0</v>
      </c>
      <c r="W101" s="176"/>
      <c r="X101" s="159" t="s">
        <v>173</v>
      </c>
      <c r="Y101" s="149"/>
      <c r="Z101" s="149"/>
      <c r="AA101" s="149"/>
      <c r="AB101" s="149"/>
      <c r="AC101" s="149"/>
      <c r="AD101" s="149"/>
      <c r="AE101" s="149"/>
      <c r="AF101" s="149"/>
      <c r="AG101" s="149" t="s">
        <v>174</v>
      </c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outlineLevel="1" x14ac:dyDescent="0.2">
      <c r="A102" s="156"/>
      <c r="B102" s="157"/>
      <c r="C102" s="180" t="s">
        <v>503</v>
      </c>
      <c r="D102" s="161"/>
      <c r="E102" s="162">
        <v>525</v>
      </c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49"/>
      <c r="Z102" s="149"/>
      <c r="AA102" s="149"/>
      <c r="AB102" s="149"/>
      <c r="AC102" s="149"/>
      <c r="AD102" s="149"/>
      <c r="AE102" s="149"/>
      <c r="AF102" s="149"/>
      <c r="AG102" s="149" t="s">
        <v>161</v>
      </c>
      <c r="AH102" s="149">
        <v>0</v>
      </c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1" x14ac:dyDescent="0.2">
      <c r="A103" s="170">
        <v>33</v>
      </c>
      <c r="B103" s="171" t="s">
        <v>504</v>
      </c>
      <c r="C103" s="179" t="s">
        <v>505</v>
      </c>
      <c r="D103" s="172" t="s">
        <v>168</v>
      </c>
      <c r="E103" s="173">
        <v>36</v>
      </c>
      <c r="F103" s="174"/>
      <c r="G103" s="175">
        <f>ROUND(E103*F103,2)</f>
        <v>0</v>
      </c>
      <c r="H103" s="174"/>
      <c r="I103" s="175">
        <f>ROUND(E103*H103,2)</f>
        <v>0</v>
      </c>
      <c r="J103" s="174"/>
      <c r="K103" s="175">
        <f>ROUND(E103*J103,2)</f>
        <v>0</v>
      </c>
      <c r="L103" s="175">
        <v>21</v>
      </c>
      <c r="M103" s="175">
        <f>G103*(1+L103/100)</f>
        <v>0</v>
      </c>
      <c r="N103" s="175">
        <v>0</v>
      </c>
      <c r="O103" s="175">
        <f>ROUND(E103*N103,2)</f>
        <v>0</v>
      </c>
      <c r="P103" s="175">
        <v>0</v>
      </c>
      <c r="Q103" s="175">
        <f>ROUND(E103*P103,2)</f>
        <v>0</v>
      </c>
      <c r="R103" s="175" t="s">
        <v>172</v>
      </c>
      <c r="S103" s="175" t="s">
        <v>169</v>
      </c>
      <c r="T103" s="175" t="s">
        <v>169</v>
      </c>
      <c r="U103" s="175">
        <v>0</v>
      </c>
      <c r="V103" s="175">
        <f>ROUND(E103*U103,2)</f>
        <v>0</v>
      </c>
      <c r="W103" s="176"/>
      <c r="X103" s="159" t="s">
        <v>173</v>
      </c>
      <c r="Y103" s="149"/>
      <c r="Z103" s="149"/>
      <c r="AA103" s="149"/>
      <c r="AB103" s="149"/>
      <c r="AC103" s="149"/>
      <c r="AD103" s="149"/>
      <c r="AE103" s="149"/>
      <c r="AF103" s="149"/>
      <c r="AG103" s="149" t="s">
        <v>174</v>
      </c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1" x14ac:dyDescent="0.2">
      <c r="A104" s="156"/>
      <c r="B104" s="157"/>
      <c r="C104" s="180" t="s">
        <v>506</v>
      </c>
      <c r="D104" s="161"/>
      <c r="E104" s="162">
        <v>36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49"/>
      <c r="Z104" s="149"/>
      <c r="AA104" s="149"/>
      <c r="AB104" s="149"/>
      <c r="AC104" s="149"/>
      <c r="AD104" s="149"/>
      <c r="AE104" s="149"/>
      <c r="AF104" s="149"/>
      <c r="AG104" s="149" t="s">
        <v>161</v>
      </c>
      <c r="AH104" s="149">
        <v>0</v>
      </c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ht="22.5" outlineLevel="1" x14ac:dyDescent="0.2">
      <c r="A105" s="170">
        <v>34</v>
      </c>
      <c r="B105" s="171" t="s">
        <v>507</v>
      </c>
      <c r="C105" s="179" t="s">
        <v>508</v>
      </c>
      <c r="D105" s="172" t="s">
        <v>168</v>
      </c>
      <c r="E105" s="173">
        <v>1</v>
      </c>
      <c r="F105" s="174"/>
      <c r="G105" s="175">
        <f>ROUND(E105*F105,2)</f>
        <v>0</v>
      </c>
      <c r="H105" s="174"/>
      <c r="I105" s="175">
        <f>ROUND(E105*H105,2)</f>
        <v>0</v>
      </c>
      <c r="J105" s="174"/>
      <c r="K105" s="175">
        <f>ROUND(E105*J105,2)</f>
        <v>0</v>
      </c>
      <c r="L105" s="175">
        <v>21</v>
      </c>
      <c r="M105" s="175">
        <f>G105*(1+L105/100)</f>
        <v>0</v>
      </c>
      <c r="N105" s="175">
        <v>4.1000000000000002E-2</v>
      </c>
      <c r="O105" s="175">
        <f>ROUND(E105*N105,2)</f>
        <v>0.04</v>
      </c>
      <c r="P105" s="175">
        <v>0</v>
      </c>
      <c r="Q105" s="175">
        <f>ROUND(E105*P105,2)</f>
        <v>0</v>
      </c>
      <c r="R105" s="175" t="s">
        <v>172</v>
      </c>
      <c r="S105" s="175" t="s">
        <v>169</v>
      </c>
      <c r="T105" s="175" t="s">
        <v>169</v>
      </c>
      <c r="U105" s="175">
        <v>0</v>
      </c>
      <c r="V105" s="175">
        <f>ROUND(E105*U105,2)</f>
        <v>0</v>
      </c>
      <c r="W105" s="176"/>
      <c r="X105" s="159" t="s">
        <v>173</v>
      </c>
      <c r="Y105" s="149"/>
      <c r="Z105" s="149"/>
      <c r="AA105" s="149"/>
      <c r="AB105" s="149"/>
      <c r="AC105" s="149"/>
      <c r="AD105" s="149"/>
      <c r="AE105" s="149"/>
      <c r="AF105" s="149"/>
      <c r="AG105" s="149" t="s">
        <v>174</v>
      </c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outlineLevel="1" x14ac:dyDescent="0.2">
      <c r="A106" s="156"/>
      <c r="B106" s="157"/>
      <c r="C106" s="180" t="s">
        <v>82</v>
      </c>
      <c r="D106" s="161"/>
      <c r="E106" s="162">
        <v>1</v>
      </c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49"/>
      <c r="Z106" s="149"/>
      <c r="AA106" s="149"/>
      <c r="AB106" s="149"/>
      <c r="AC106" s="149"/>
      <c r="AD106" s="149"/>
      <c r="AE106" s="149"/>
      <c r="AF106" s="149"/>
      <c r="AG106" s="149" t="s">
        <v>161</v>
      </c>
      <c r="AH106" s="149">
        <v>0</v>
      </c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56">
        <v>35</v>
      </c>
      <c r="B107" s="157" t="s">
        <v>509</v>
      </c>
      <c r="C107" s="193" t="s">
        <v>510</v>
      </c>
      <c r="D107" s="158" t="s">
        <v>0</v>
      </c>
      <c r="E107" s="192"/>
      <c r="F107" s="160"/>
      <c r="G107" s="159">
        <f>ROUND(E107*F107,2)</f>
        <v>0</v>
      </c>
      <c r="H107" s="160"/>
      <c r="I107" s="159">
        <f>ROUND(E107*H107,2)</f>
        <v>0</v>
      </c>
      <c r="J107" s="160"/>
      <c r="K107" s="159">
        <f>ROUND(E107*J107,2)</f>
        <v>0</v>
      </c>
      <c r="L107" s="159">
        <v>21</v>
      </c>
      <c r="M107" s="159">
        <f>G107*(1+L107/100)</f>
        <v>0</v>
      </c>
      <c r="N107" s="159">
        <v>0</v>
      </c>
      <c r="O107" s="159">
        <f>ROUND(E107*N107,2)</f>
        <v>0</v>
      </c>
      <c r="P107" s="159">
        <v>0</v>
      </c>
      <c r="Q107" s="159">
        <f>ROUND(E107*P107,2)</f>
        <v>0</v>
      </c>
      <c r="R107" s="159"/>
      <c r="S107" s="159" t="s">
        <v>169</v>
      </c>
      <c r="T107" s="159" t="s">
        <v>169</v>
      </c>
      <c r="U107" s="159">
        <v>0</v>
      </c>
      <c r="V107" s="159">
        <f>ROUND(E107*U107,2)</f>
        <v>0</v>
      </c>
      <c r="W107" s="159"/>
      <c r="X107" s="159" t="s">
        <v>216</v>
      </c>
      <c r="Y107" s="149"/>
      <c r="Z107" s="149"/>
      <c r="AA107" s="149"/>
      <c r="AB107" s="149"/>
      <c r="AC107" s="149"/>
      <c r="AD107" s="149"/>
      <c r="AE107" s="149"/>
      <c r="AF107" s="149"/>
      <c r="AG107" s="149" t="s">
        <v>217</v>
      </c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x14ac:dyDescent="0.2">
      <c r="A108" s="164" t="s">
        <v>151</v>
      </c>
      <c r="B108" s="165" t="s">
        <v>121</v>
      </c>
      <c r="C108" s="178" t="s">
        <v>122</v>
      </c>
      <c r="D108" s="166"/>
      <c r="E108" s="167"/>
      <c r="F108" s="168"/>
      <c r="G108" s="168">
        <f>SUMIF(AG109:AG112,"&lt;&gt;NOR",G109:G112)</f>
        <v>0</v>
      </c>
      <c r="H108" s="168"/>
      <c r="I108" s="168">
        <f>SUM(I109:I112)</f>
        <v>0</v>
      </c>
      <c r="J108" s="168"/>
      <c r="K108" s="168">
        <f>SUM(K109:K112)</f>
        <v>0</v>
      </c>
      <c r="L108" s="168"/>
      <c r="M108" s="168">
        <f>SUM(M109:M112)</f>
        <v>0</v>
      </c>
      <c r="N108" s="168"/>
      <c r="O108" s="168">
        <f>SUM(O109:O112)</f>
        <v>0</v>
      </c>
      <c r="P108" s="168"/>
      <c r="Q108" s="168">
        <f>SUM(Q109:Q112)</f>
        <v>0</v>
      </c>
      <c r="R108" s="168"/>
      <c r="S108" s="168"/>
      <c r="T108" s="168"/>
      <c r="U108" s="168"/>
      <c r="V108" s="168">
        <f>SUM(V109:V112)</f>
        <v>2.77</v>
      </c>
      <c r="W108" s="169"/>
      <c r="X108" s="163"/>
      <c r="AG108" t="s">
        <v>152</v>
      </c>
    </row>
    <row r="109" spans="1:60" outlineLevel="1" x14ac:dyDescent="0.2">
      <c r="A109" s="184">
        <v>36</v>
      </c>
      <c r="B109" s="185" t="s">
        <v>511</v>
      </c>
      <c r="C109" s="191" t="s">
        <v>512</v>
      </c>
      <c r="D109" s="186" t="s">
        <v>215</v>
      </c>
      <c r="E109" s="187">
        <v>1.9315</v>
      </c>
      <c r="F109" s="188"/>
      <c r="G109" s="189">
        <f>ROUND(E109*F109,2)</f>
        <v>0</v>
      </c>
      <c r="H109" s="188"/>
      <c r="I109" s="189">
        <f>ROUND(E109*H109,2)</f>
        <v>0</v>
      </c>
      <c r="J109" s="188"/>
      <c r="K109" s="189">
        <f>ROUND(E109*J109,2)</f>
        <v>0</v>
      </c>
      <c r="L109" s="189">
        <v>21</v>
      </c>
      <c r="M109" s="189">
        <f>G109*(1+L109/100)</f>
        <v>0</v>
      </c>
      <c r="N109" s="189">
        <v>0</v>
      </c>
      <c r="O109" s="189">
        <f>ROUND(E109*N109,2)</f>
        <v>0</v>
      </c>
      <c r="P109" s="189">
        <v>0</v>
      </c>
      <c r="Q109" s="189">
        <f>ROUND(E109*P109,2)</f>
        <v>0</v>
      </c>
      <c r="R109" s="189"/>
      <c r="S109" s="189" t="s">
        <v>169</v>
      </c>
      <c r="T109" s="189" t="s">
        <v>169</v>
      </c>
      <c r="U109" s="189">
        <v>0.49</v>
      </c>
      <c r="V109" s="189">
        <f>ROUND(E109*U109,2)</f>
        <v>0.95</v>
      </c>
      <c r="W109" s="190"/>
      <c r="X109" s="159" t="s">
        <v>513</v>
      </c>
      <c r="Y109" s="149"/>
      <c r="Z109" s="149"/>
      <c r="AA109" s="149"/>
      <c r="AB109" s="149"/>
      <c r="AC109" s="149"/>
      <c r="AD109" s="149"/>
      <c r="AE109" s="149"/>
      <c r="AF109" s="149"/>
      <c r="AG109" s="149" t="s">
        <v>514</v>
      </c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outlineLevel="1" x14ac:dyDescent="0.2">
      <c r="A110" s="184">
        <v>37</v>
      </c>
      <c r="B110" s="185" t="s">
        <v>515</v>
      </c>
      <c r="C110" s="191" t="s">
        <v>516</v>
      </c>
      <c r="D110" s="186" t="s">
        <v>215</v>
      </c>
      <c r="E110" s="187">
        <v>23.178000000000001</v>
      </c>
      <c r="F110" s="188"/>
      <c r="G110" s="189">
        <f>ROUND(E110*F110,2)</f>
        <v>0</v>
      </c>
      <c r="H110" s="188"/>
      <c r="I110" s="189">
        <f>ROUND(E110*H110,2)</f>
        <v>0</v>
      </c>
      <c r="J110" s="188"/>
      <c r="K110" s="189">
        <f>ROUND(E110*J110,2)</f>
        <v>0</v>
      </c>
      <c r="L110" s="189">
        <v>21</v>
      </c>
      <c r="M110" s="189">
        <f>G110*(1+L110/100)</f>
        <v>0</v>
      </c>
      <c r="N110" s="189">
        <v>0</v>
      </c>
      <c r="O110" s="189">
        <f>ROUND(E110*N110,2)</f>
        <v>0</v>
      </c>
      <c r="P110" s="189">
        <v>0</v>
      </c>
      <c r="Q110" s="189">
        <f>ROUND(E110*P110,2)</f>
        <v>0</v>
      </c>
      <c r="R110" s="189"/>
      <c r="S110" s="189" t="s">
        <v>169</v>
      </c>
      <c r="T110" s="189" t="s">
        <v>169</v>
      </c>
      <c r="U110" s="189">
        <v>0</v>
      </c>
      <c r="V110" s="189">
        <f>ROUND(E110*U110,2)</f>
        <v>0</v>
      </c>
      <c r="W110" s="190"/>
      <c r="X110" s="159" t="s">
        <v>513</v>
      </c>
      <c r="Y110" s="149"/>
      <c r="Z110" s="149"/>
      <c r="AA110" s="149"/>
      <c r="AB110" s="149"/>
      <c r="AC110" s="149"/>
      <c r="AD110" s="149"/>
      <c r="AE110" s="149"/>
      <c r="AF110" s="149"/>
      <c r="AG110" s="149" t="s">
        <v>514</v>
      </c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outlineLevel="1" x14ac:dyDescent="0.2">
      <c r="A111" s="184">
        <v>38</v>
      </c>
      <c r="B111" s="185" t="s">
        <v>517</v>
      </c>
      <c r="C111" s="191" t="s">
        <v>518</v>
      </c>
      <c r="D111" s="186" t="s">
        <v>215</v>
      </c>
      <c r="E111" s="187">
        <v>1.9315</v>
      </c>
      <c r="F111" s="188"/>
      <c r="G111" s="189">
        <f>ROUND(E111*F111,2)</f>
        <v>0</v>
      </c>
      <c r="H111" s="188"/>
      <c r="I111" s="189">
        <f>ROUND(E111*H111,2)</f>
        <v>0</v>
      </c>
      <c r="J111" s="188"/>
      <c r="K111" s="189">
        <f>ROUND(E111*J111,2)</f>
        <v>0</v>
      </c>
      <c r="L111" s="189">
        <v>21</v>
      </c>
      <c r="M111" s="189">
        <f>G111*(1+L111/100)</f>
        <v>0</v>
      </c>
      <c r="N111" s="189">
        <v>0</v>
      </c>
      <c r="O111" s="189">
        <f>ROUND(E111*N111,2)</f>
        <v>0</v>
      </c>
      <c r="P111" s="189">
        <v>0</v>
      </c>
      <c r="Q111" s="189">
        <f>ROUND(E111*P111,2)</f>
        <v>0</v>
      </c>
      <c r="R111" s="189"/>
      <c r="S111" s="189" t="s">
        <v>169</v>
      </c>
      <c r="T111" s="189" t="s">
        <v>169</v>
      </c>
      <c r="U111" s="189">
        <v>0.94199999999999995</v>
      </c>
      <c r="V111" s="189">
        <f>ROUND(E111*U111,2)</f>
        <v>1.82</v>
      </c>
      <c r="W111" s="190"/>
      <c r="X111" s="159" t="s">
        <v>513</v>
      </c>
      <c r="Y111" s="149"/>
      <c r="Z111" s="149"/>
      <c r="AA111" s="149"/>
      <c r="AB111" s="149"/>
      <c r="AC111" s="149"/>
      <c r="AD111" s="149"/>
      <c r="AE111" s="149"/>
      <c r="AF111" s="149"/>
      <c r="AG111" s="149" t="s">
        <v>514</v>
      </c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outlineLevel="1" x14ac:dyDescent="0.2">
      <c r="A112" s="170">
        <v>39</v>
      </c>
      <c r="B112" s="171" t="s">
        <v>519</v>
      </c>
      <c r="C112" s="179" t="s">
        <v>520</v>
      </c>
      <c r="D112" s="172" t="s">
        <v>215</v>
      </c>
      <c r="E112" s="173">
        <v>1.9315</v>
      </c>
      <c r="F112" s="174"/>
      <c r="G112" s="175">
        <f>ROUND(E112*F112,2)</f>
        <v>0</v>
      </c>
      <c r="H112" s="174"/>
      <c r="I112" s="175">
        <f>ROUND(E112*H112,2)</f>
        <v>0</v>
      </c>
      <c r="J112" s="174"/>
      <c r="K112" s="175">
        <f>ROUND(E112*J112,2)</f>
        <v>0</v>
      </c>
      <c r="L112" s="175">
        <v>21</v>
      </c>
      <c r="M112" s="175">
        <f>G112*(1+L112/100)</f>
        <v>0</v>
      </c>
      <c r="N112" s="175">
        <v>0</v>
      </c>
      <c r="O112" s="175">
        <f>ROUND(E112*N112,2)</f>
        <v>0</v>
      </c>
      <c r="P112" s="175">
        <v>0</v>
      </c>
      <c r="Q112" s="175">
        <f>ROUND(E112*P112,2)</f>
        <v>0</v>
      </c>
      <c r="R112" s="175"/>
      <c r="S112" s="175" t="s">
        <v>169</v>
      </c>
      <c r="T112" s="175" t="s">
        <v>169</v>
      </c>
      <c r="U112" s="175">
        <v>0</v>
      </c>
      <c r="V112" s="175">
        <f>ROUND(E112*U112,2)</f>
        <v>0</v>
      </c>
      <c r="W112" s="176"/>
      <c r="X112" s="159" t="s">
        <v>513</v>
      </c>
      <c r="Y112" s="149"/>
      <c r="Z112" s="149"/>
      <c r="AA112" s="149"/>
      <c r="AB112" s="149"/>
      <c r="AC112" s="149"/>
      <c r="AD112" s="149"/>
      <c r="AE112" s="149"/>
      <c r="AF112" s="149"/>
      <c r="AG112" s="149" t="s">
        <v>514</v>
      </c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33" x14ac:dyDescent="0.2">
      <c r="A113" s="3"/>
      <c r="B113" s="4"/>
      <c r="C113" s="181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AE113">
        <v>15</v>
      </c>
      <c r="AF113">
        <v>21</v>
      </c>
      <c r="AG113" t="s">
        <v>138</v>
      </c>
    </row>
    <row r="114" spans="1:33" x14ac:dyDescent="0.2">
      <c r="A114" s="152"/>
      <c r="B114" s="153" t="s">
        <v>30</v>
      </c>
      <c r="C114" s="182"/>
      <c r="D114" s="154"/>
      <c r="E114" s="155"/>
      <c r="F114" s="155"/>
      <c r="G114" s="177">
        <f>G8+G39+G64+G77+G81+G84+G86+G108</f>
        <v>0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AE114">
        <f>SUMIF(L7:L112,AE113,G7:G112)</f>
        <v>0</v>
      </c>
      <c r="AF114">
        <f>SUMIF(L7:L112,AF113,G7:G112)</f>
        <v>0</v>
      </c>
      <c r="AG114" t="s">
        <v>178</v>
      </c>
    </row>
    <row r="115" spans="1:33" x14ac:dyDescent="0.2">
      <c r="A115" s="270" t="s">
        <v>179</v>
      </c>
      <c r="B115" s="270"/>
      <c r="C115" s="181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33" x14ac:dyDescent="0.2">
      <c r="A116" s="3"/>
      <c r="B116" s="4" t="s">
        <v>521</v>
      </c>
      <c r="C116" s="181" t="s">
        <v>522</v>
      </c>
      <c r="D116" s="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AG116" t="s">
        <v>182</v>
      </c>
    </row>
    <row r="117" spans="1:33" x14ac:dyDescent="0.2">
      <c r="A117" s="3"/>
      <c r="B117" s="4" t="s">
        <v>183</v>
      </c>
      <c r="C117" s="181" t="s">
        <v>184</v>
      </c>
      <c r="D117" s="6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AG117" t="s">
        <v>185</v>
      </c>
    </row>
    <row r="118" spans="1:33" x14ac:dyDescent="0.2">
      <c r="A118" s="3"/>
      <c r="B118" s="4"/>
      <c r="C118" s="181" t="s">
        <v>186</v>
      </c>
      <c r="D118" s="6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AG118" t="s">
        <v>187</v>
      </c>
    </row>
    <row r="119" spans="1:33" x14ac:dyDescent="0.2">
      <c r="A119" s="3"/>
      <c r="B119" s="4"/>
      <c r="C119" s="181"/>
      <c r="D119" s="6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33" x14ac:dyDescent="0.2">
      <c r="A120" s="3"/>
      <c r="B120" s="4"/>
      <c r="C120" s="181"/>
      <c r="D120" s="6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33" x14ac:dyDescent="0.2">
      <c r="A121" s="3"/>
      <c r="B121" s="4"/>
      <c r="C121" s="181"/>
      <c r="D121" s="6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33" x14ac:dyDescent="0.2">
      <c r="A122" s="271" t="s">
        <v>188</v>
      </c>
      <c r="B122" s="271"/>
      <c r="C122" s="272"/>
      <c r="D122" s="6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33" x14ac:dyDescent="0.2">
      <c r="A123" s="251"/>
      <c r="B123" s="252"/>
      <c r="C123" s="253"/>
      <c r="D123" s="252"/>
      <c r="E123" s="252"/>
      <c r="F123" s="252"/>
      <c r="G123" s="25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AG123" t="s">
        <v>189</v>
      </c>
    </row>
    <row r="124" spans="1:33" x14ac:dyDescent="0.2">
      <c r="A124" s="255"/>
      <c r="B124" s="256"/>
      <c r="C124" s="257"/>
      <c r="D124" s="256"/>
      <c r="E124" s="256"/>
      <c r="F124" s="256"/>
      <c r="G124" s="258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33" x14ac:dyDescent="0.2">
      <c r="A125" s="255"/>
      <c r="B125" s="256"/>
      <c r="C125" s="257"/>
      <c r="D125" s="256"/>
      <c r="E125" s="256"/>
      <c r="F125" s="256"/>
      <c r="G125" s="258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33" x14ac:dyDescent="0.2">
      <c r="A126" s="255"/>
      <c r="B126" s="256"/>
      <c r="C126" s="257"/>
      <c r="D126" s="256"/>
      <c r="E126" s="256"/>
      <c r="F126" s="256"/>
      <c r="G126" s="258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33" x14ac:dyDescent="0.2">
      <c r="A127" s="259"/>
      <c r="B127" s="260"/>
      <c r="C127" s="261"/>
      <c r="D127" s="260"/>
      <c r="E127" s="260"/>
      <c r="F127" s="260"/>
      <c r="G127" s="26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33" x14ac:dyDescent="0.2">
      <c r="A128" s="3"/>
      <c r="B128" s="4"/>
      <c r="C128" s="181"/>
      <c r="D128" s="6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3:33" x14ac:dyDescent="0.2">
      <c r="C129" s="183"/>
      <c r="D129" s="10"/>
      <c r="AG129" t="s">
        <v>190</v>
      </c>
    </row>
    <row r="130" spans="3:33" x14ac:dyDescent="0.2">
      <c r="D130" s="10"/>
    </row>
    <row r="131" spans="3:33" x14ac:dyDescent="0.2">
      <c r="D131" s="10"/>
    </row>
    <row r="132" spans="3:33" x14ac:dyDescent="0.2">
      <c r="D132" s="10"/>
    </row>
    <row r="133" spans="3:33" x14ac:dyDescent="0.2">
      <c r="D133" s="10"/>
    </row>
    <row r="134" spans="3:33" x14ac:dyDescent="0.2">
      <c r="D134" s="10"/>
    </row>
    <row r="135" spans="3:33" x14ac:dyDescent="0.2">
      <c r="D135" s="10"/>
    </row>
    <row r="136" spans="3:33" x14ac:dyDescent="0.2">
      <c r="D136" s="10"/>
    </row>
    <row r="137" spans="3:33" x14ac:dyDescent="0.2">
      <c r="D137" s="10"/>
    </row>
    <row r="138" spans="3:33" x14ac:dyDescent="0.2">
      <c r="D138" s="10"/>
    </row>
    <row r="139" spans="3:33" x14ac:dyDescent="0.2">
      <c r="D139" s="10"/>
    </row>
    <row r="140" spans="3:33" x14ac:dyDescent="0.2">
      <c r="D140" s="10"/>
    </row>
    <row r="141" spans="3:33" x14ac:dyDescent="0.2">
      <c r="D141" s="10"/>
    </row>
    <row r="142" spans="3:33" x14ac:dyDescent="0.2">
      <c r="D142" s="10"/>
    </row>
    <row r="143" spans="3:33" x14ac:dyDescent="0.2">
      <c r="D143" s="10"/>
    </row>
    <row r="144" spans="3:33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7">
    <mergeCell ref="A123:G127"/>
    <mergeCell ref="A1:G1"/>
    <mergeCell ref="C2:G2"/>
    <mergeCell ref="C3:G3"/>
    <mergeCell ref="C4:G4"/>
    <mergeCell ref="A115:B115"/>
    <mergeCell ref="A122:C122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0" hidden="1" customWidth="1"/>
    <col min="21" max="22" width="0" hidden="1" customWidth="1"/>
    <col min="24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3" t="s">
        <v>6</v>
      </c>
      <c r="B1" s="263"/>
      <c r="C1" s="263"/>
      <c r="D1" s="263"/>
      <c r="E1" s="263"/>
      <c r="F1" s="263"/>
      <c r="G1" s="263"/>
      <c r="AG1" t="s">
        <v>126</v>
      </c>
    </row>
    <row r="2" spans="1:60" ht="24.95" customHeight="1" x14ac:dyDescent="0.2">
      <c r="A2" s="141" t="s">
        <v>7</v>
      </c>
      <c r="B2" s="49" t="s">
        <v>43</v>
      </c>
      <c r="C2" s="264" t="s">
        <v>44</v>
      </c>
      <c r="D2" s="265"/>
      <c r="E2" s="265"/>
      <c r="F2" s="265"/>
      <c r="G2" s="266"/>
      <c r="AG2" t="s">
        <v>127</v>
      </c>
    </row>
    <row r="3" spans="1:60" ht="24.95" customHeight="1" x14ac:dyDescent="0.2">
      <c r="A3" s="141" t="s">
        <v>8</v>
      </c>
      <c r="B3" s="49" t="s">
        <v>67</v>
      </c>
      <c r="C3" s="264" t="s">
        <v>68</v>
      </c>
      <c r="D3" s="265"/>
      <c r="E3" s="265"/>
      <c r="F3" s="265"/>
      <c r="G3" s="266"/>
      <c r="AC3" s="123" t="s">
        <v>127</v>
      </c>
      <c r="AG3" t="s">
        <v>128</v>
      </c>
    </row>
    <row r="4" spans="1:60" ht="24.95" customHeight="1" x14ac:dyDescent="0.2">
      <c r="A4" s="142" t="s">
        <v>9</v>
      </c>
      <c r="B4" s="143" t="s">
        <v>59</v>
      </c>
      <c r="C4" s="267" t="s">
        <v>60</v>
      </c>
      <c r="D4" s="268"/>
      <c r="E4" s="268"/>
      <c r="F4" s="268"/>
      <c r="G4" s="269"/>
      <c r="AG4" t="s">
        <v>129</v>
      </c>
    </row>
    <row r="5" spans="1:60" x14ac:dyDescent="0.2">
      <c r="D5" s="10"/>
    </row>
    <row r="6" spans="1:60" ht="38.25" x14ac:dyDescent="0.2">
      <c r="A6" s="145" t="s">
        <v>130</v>
      </c>
      <c r="B6" s="147" t="s">
        <v>131</v>
      </c>
      <c r="C6" s="147" t="s">
        <v>132</v>
      </c>
      <c r="D6" s="146" t="s">
        <v>133</v>
      </c>
      <c r="E6" s="145" t="s">
        <v>134</v>
      </c>
      <c r="F6" s="144" t="s">
        <v>135</v>
      </c>
      <c r="G6" s="145" t="s">
        <v>30</v>
      </c>
      <c r="H6" s="148" t="s">
        <v>31</v>
      </c>
      <c r="I6" s="148" t="s">
        <v>136</v>
      </c>
      <c r="J6" s="148" t="s">
        <v>32</v>
      </c>
      <c r="K6" s="148" t="s">
        <v>137</v>
      </c>
      <c r="L6" s="148" t="s">
        <v>138</v>
      </c>
      <c r="M6" s="148" t="s">
        <v>139</v>
      </c>
      <c r="N6" s="148" t="s">
        <v>140</v>
      </c>
      <c r="O6" s="148" t="s">
        <v>141</v>
      </c>
      <c r="P6" s="148" t="s">
        <v>142</v>
      </c>
      <c r="Q6" s="148" t="s">
        <v>143</v>
      </c>
      <c r="R6" s="148" t="s">
        <v>144</v>
      </c>
      <c r="S6" s="148" t="s">
        <v>145</v>
      </c>
      <c r="T6" s="148" t="s">
        <v>146</v>
      </c>
      <c r="U6" s="148" t="s">
        <v>147</v>
      </c>
      <c r="V6" s="148" t="s">
        <v>148</v>
      </c>
      <c r="W6" s="148" t="s">
        <v>149</v>
      </c>
      <c r="X6" s="148" t="s">
        <v>150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">
      <c r="A8" s="164" t="s">
        <v>151</v>
      </c>
      <c r="B8" s="165" t="s">
        <v>94</v>
      </c>
      <c r="C8" s="178" t="s">
        <v>95</v>
      </c>
      <c r="D8" s="166"/>
      <c r="E8" s="167"/>
      <c r="F8" s="168"/>
      <c r="G8" s="168">
        <f>SUMIF(AG9:AG10,"&lt;&gt;NOR",G9:G10)</f>
        <v>0</v>
      </c>
      <c r="H8" s="168"/>
      <c r="I8" s="168">
        <f>SUM(I9:I10)</f>
        <v>0</v>
      </c>
      <c r="J8" s="168"/>
      <c r="K8" s="168">
        <f>SUM(K9:K10)</f>
        <v>0</v>
      </c>
      <c r="L8" s="168"/>
      <c r="M8" s="168">
        <f>SUM(M9:M10)</f>
        <v>0</v>
      </c>
      <c r="N8" s="168"/>
      <c r="O8" s="168">
        <f>SUM(O9:O10)</f>
        <v>0</v>
      </c>
      <c r="P8" s="168"/>
      <c r="Q8" s="168">
        <f>SUM(Q9:Q10)</f>
        <v>0</v>
      </c>
      <c r="R8" s="168"/>
      <c r="S8" s="168"/>
      <c r="T8" s="168"/>
      <c r="U8" s="168"/>
      <c r="V8" s="168">
        <f>SUM(V9:V10)</f>
        <v>0</v>
      </c>
      <c r="W8" s="169"/>
      <c r="X8" s="163"/>
      <c r="AG8" t="s">
        <v>152</v>
      </c>
    </row>
    <row r="9" spans="1:60" ht="22.5" outlineLevel="1" x14ac:dyDescent="0.2">
      <c r="A9" s="170">
        <v>1</v>
      </c>
      <c r="B9" s="171" t="s">
        <v>523</v>
      </c>
      <c r="C9" s="179" t="s">
        <v>524</v>
      </c>
      <c r="D9" s="172" t="s">
        <v>177</v>
      </c>
      <c r="E9" s="173">
        <v>1</v>
      </c>
      <c r="F9" s="174"/>
      <c r="G9" s="175">
        <f>ROUND(E9*F9,2)</f>
        <v>0</v>
      </c>
      <c r="H9" s="174"/>
      <c r="I9" s="175">
        <f>ROUND(E9*H9,2)</f>
        <v>0</v>
      </c>
      <c r="J9" s="174"/>
      <c r="K9" s="175">
        <f>ROUND(E9*J9,2)</f>
        <v>0</v>
      </c>
      <c r="L9" s="175">
        <v>21</v>
      </c>
      <c r="M9" s="175">
        <f>G9*(1+L9/100)</f>
        <v>0</v>
      </c>
      <c r="N9" s="175">
        <v>0</v>
      </c>
      <c r="O9" s="175">
        <f>ROUND(E9*N9,2)</f>
        <v>0</v>
      </c>
      <c r="P9" s="175">
        <v>0</v>
      </c>
      <c r="Q9" s="175">
        <f>ROUND(E9*P9,2)</f>
        <v>0</v>
      </c>
      <c r="R9" s="175"/>
      <c r="S9" s="175" t="s">
        <v>156</v>
      </c>
      <c r="T9" s="175" t="s">
        <v>157</v>
      </c>
      <c r="U9" s="175">
        <v>0</v>
      </c>
      <c r="V9" s="175">
        <f>ROUND(E9*U9,2)</f>
        <v>0</v>
      </c>
      <c r="W9" s="176"/>
      <c r="X9" s="159" t="s">
        <v>158</v>
      </c>
      <c r="Y9" s="149"/>
      <c r="Z9" s="149"/>
      <c r="AA9" s="149"/>
      <c r="AB9" s="149"/>
      <c r="AC9" s="149"/>
      <c r="AD9" s="149"/>
      <c r="AE9" s="149"/>
      <c r="AF9" s="149"/>
      <c r="AG9" s="149" t="s">
        <v>159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180" t="s">
        <v>82</v>
      </c>
      <c r="D10" s="161"/>
      <c r="E10" s="162">
        <v>1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49"/>
      <c r="Z10" s="149"/>
      <c r="AA10" s="149"/>
      <c r="AB10" s="149"/>
      <c r="AC10" s="149"/>
      <c r="AD10" s="149"/>
      <c r="AE10" s="149"/>
      <c r="AF10" s="149"/>
      <c r="AG10" s="149" t="s">
        <v>161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x14ac:dyDescent="0.2">
      <c r="A11" s="3"/>
      <c r="B11" s="4"/>
      <c r="C11" s="181"/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E11">
        <v>15</v>
      </c>
      <c r="AF11">
        <v>21</v>
      </c>
      <c r="AG11" t="s">
        <v>138</v>
      </c>
    </row>
    <row r="12" spans="1:60" x14ac:dyDescent="0.2">
      <c r="A12" s="152"/>
      <c r="B12" s="153" t="s">
        <v>30</v>
      </c>
      <c r="C12" s="182"/>
      <c r="D12" s="154"/>
      <c r="E12" s="155"/>
      <c r="F12" s="155"/>
      <c r="G12" s="177">
        <f>G8</f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AE12">
        <f>SUMIF(L7:L10,AE11,G7:G10)</f>
        <v>0</v>
      </c>
      <c r="AF12">
        <f>SUMIF(L7:L10,AF11,G7:G10)</f>
        <v>0</v>
      </c>
      <c r="AG12" t="s">
        <v>178</v>
      </c>
    </row>
    <row r="13" spans="1:60" x14ac:dyDescent="0.2">
      <c r="A13" s="270" t="s">
        <v>179</v>
      </c>
      <c r="B13" s="270"/>
      <c r="C13" s="181"/>
      <c r="D13" s="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60" x14ac:dyDescent="0.2">
      <c r="A14" s="3"/>
      <c r="B14" s="4" t="s">
        <v>525</v>
      </c>
      <c r="C14" s="181" t="s">
        <v>526</v>
      </c>
      <c r="D14" s="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AG14" t="s">
        <v>182</v>
      </c>
    </row>
    <row r="15" spans="1:60" ht="25.5" x14ac:dyDescent="0.2">
      <c r="A15" s="3"/>
      <c r="B15" s="4" t="s">
        <v>527</v>
      </c>
      <c r="C15" s="181" t="s">
        <v>528</v>
      </c>
      <c r="D15" s="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AG15" t="s">
        <v>185</v>
      </c>
    </row>
    <row r="16" spans="1:60" x14ac:dyDescent="0.2">
      <c r="A16" s="3"/>
      <c r="B16" s="4"/>
      <c r="C16" s="181" t="s">
        <v>186</v>
      </c>
      <c r="D16" s="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AG16" t="s">
        <v>187</v>
      </c>
    </row>
    <row r="17" spans="1:33" x14ac:dyDescent="0.2">
      <c r="A17" s="3"/>
      <c r="B17" s="4"/>
      <c r="C17" s="181"/>
      <c r="D17" s="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33" x14ac:dyDescent="0.2">
      <c r="A18" s="3"/>
      <c r="B18" s="4"/>
      <c r="C18" s="181"/>
      <c r="D18" s="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33" x14ac:dyDescent="0.2">
      <c r="A19" s="3"/>
      <c r="B19" s="4"/>
      <c r="C19" s="181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33" x14ac:dyDescent="0.2">
      <c r="A20" s="271" t="s">
        <v>188</v>
      </c>
      <c r="B20" s="271"/>
      <c r="C20" s="272"/>
      <c r="D20" s="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33" x14ac:dyDescent="0.2">
      <c r="A21" s="251"/>
      <c r="B21" s="252"/>
      <c r="C21" s="253"/>
      <c r="D21" s="252"/>
      <c r="E21" s="252"/>
      <c r="F21" s="252"/>
      <c r="G21" s="25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AG21" t="s">
        <v>189</v>
      </c>
    </row>
    <row r="22" spans="1:33" x14ac:dyDescent="0.2">
      <c r="A22" s="255"/>
      <c r="B22" s="256"/>
      <c r="C22" s="257"/>
      <c r="D22" s="256"/>
      <c r="E22" s="256"/>
      <c r="F22" s="256"/>
      <c r="G22" s="25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33" x14ac:dyDescent="0.2">
      <c r="A23" s="255"/>
      <c r="B23" s="256"/>
      <c r="C23" s="257"/>
      <c r="D23" s="256"/>
      <c r="E23" s="256"/>
      <c r="F23" s="256"/>
      <c r="G23" s="258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33" x14ac:dyDescent="0.2">
      <c r="A24" s="255"/>
      <c r="B24" s="256"/>
      <c r="C24" s="257"/>
      <c r="D24" s="256"/>
      <c r="E24" s="256"/>
      <c r="F24" s="256"/>
      <c r="G24" s="25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33" x14ac:dyDescent="0.2">
      <c r="A25" s="259"/>
      <c r="B25" s="260"/>
      <c r="C25" s="261"/>
      <c r="D25" s="260"/>
      <c r="E25" s="260"/>
      <c r="F25" s="260"/>
      <c r="G25" s="26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33" x14ac:dyDescent="0.2">
      <c r="A26" s="3"/>
      <c r="B26" s="4"/>
      <c r="C26" s="181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33" x14ac:dyDescent="0.2">
      <c r="C27" s="183"/>
      <c r="D27" s="10"/>
      <c r="AG27" t="s">
        <v>190</v>
      </c>
    </row>
    <row r="28" spans="1:33" x14ac:dyDescent="0.2">
      <c r="D28" s="10"/>
    </row>
    <row r="29" spans="1:33" x14ac:dyDescent="0.2">
      <c r="D29" s="10"/>
    </row>
    <row r="30" spans="1:33" x14ac:dyDescent="0.2">
      <c r="D30" s="10"/>
    </row>
    <row r="31" spans="1:33" x14ac:dyDescent="0.2">
      <c r="D31" s="10"/>
    </row>
    <row r="32" spans="1:33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7">
    <mergeCell ref="A21:G25"/>
    <mergeCell ref="A1:G1"/>
    <mergeCell ref="C2:G2"/>
    <mergeCell ref="C3:G3"/>
    <mergeCell ref="C4:G4"/>
    <mergeCell ref="A13:B13"/>
    <mergeCell ref="A20:C20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0" hidden="1" customWidth="1"/>
    <col min="21" max="22" width="0" hidden="1" customWidth="1"/>
    <col min="24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3" t="s">
        <v>6</v>
      </c>
      <c r="B1" s="263"/>
      <c r="C1" s="263"/>
      <c r="D1" s="263"/>
      <c r="E1" s="263"/>
      <c r="F1" s="263"/>
      <c r="G1" s="263"/>
      <c r="AG1" t="s">
        <v>126</v>
      </c>
    </row>
    <row r="2" spans="1:60" ht="24.95" customHeight="1" x14ac:dyDescent="0.2">
      <c r="A2" s="141" t="s">
        <v>7</v>
      </c>
      <c r="B2" s="49" t="s">
        <v>43</v>
      </c>
      <c r="C2" s="264" t="s">
        <v>44</v>
      </c>
      <c r="D2" s="265"/>
      <c r="E2" s="265"/>
      <c r="F2" s="265"/>
      <c r="G2" s="266"/>
      <c r="AG2" t="s">
        <v>127</v>
      </c>
    </row>
    <row r="3" spans="1:60" ht="24.95" customHeight="1" x14ac:dyDescent="0.2">
      <c r="A3" s="141" t="s">
        <v>8</v>
      </c>
      <c r="B3" s="49" t="s">
        <v>69</v>
      </c>
      <c r="C3" s="264" t="s">
        <v>70</v>
      </c>
      <c r="D3" s="265"/>
      <c r="E3" s="265"/>
      <c r="F3" s="265"/>
      <c r="G3" s="266"/>
      <c r="AC3" s="123" t="s">
        <v>127</v>
      </c>
      <c r="AG3" t="s">
        <v>128</v>
      </c>
    </row>
    <row r="4" spans="1:60" ht="24.95" customHeight="1" x14ac:dyDescent="0.2">
      <c r="A4" s="142" t="s">
        <v>9</v>
      </c>
      <c r="B4" s="143" t="s">
        <v>59</v>
      </c>
      <c r="C4" s="267" t="s">
        <v>60</v>
      </c>
      <c r="D4" s="268"/>
      <c r="E4" s="268"/>
      <c r="F4" s="268"/>
      <c r="G4" s="269"/>
      <c r="AG4" t="s">
        <v>129</v>
      </c>
    </row>
    <row r="5" spans="1:60" x14ac:dyDescent="0.2">
      <c r="D5" s="10"/>
    </row>
    <row r="6" spans="1:60" ht="38.25" x14ac:dyDescent="0.2">
      <c r="A6" s="145" t="s">
        <v>130</v>
      </c>
      <c r="B6" s="147" t="s">
        <v>131</v>
      </c>
      <c r="C6" s="147" t="s">
        <v>132</v>
      </c>
      <c r="D6" s="146" t="s">
        <v>133</v>
      </c>
      <c r="E6" s="145" t="s">
        <v>134</v>
      </c>
      <c r="F6" s="144" t="s">
        <v>135</v>
      </c>
      <c r="G6" s="145" t="s">
        <v>30</v>
      </c>
      <c r="H6" s="148" t="s">
        <v>31</v>
      </c>
      <c r="I6" s="148" t="s">
        <v>136</v>
      </c>
      <c r="J6" s="148" t="s">
        <v>32</v>
      </c>
      <c r="K6" s="148" t="s">
        <v>137</v>
      </c>
      <c r="L6" s="148" t="s">
        <v>138</v>
      </c>
      <c r="M6" s="148" t="s">
        <v>139</v>
      </c>
      <c r="N6" s="148" t="s">
        <v>140</v>
      </c>
      <c r="O6" s="148" t="s">
        <v>141</v>
      </c>
      <c r="P6" s="148" t="s">
        <v>142</v>
      </c>
      <c r="Q6" s="148" t="s">
        <v>143</v>
      </c>
      <c r="R6" s="148" t="s">
        <v>144</v>
      </c>
      <c r="S6" s="148" t="s">
        <v>145</v>
      </c>
      <c r="T6" s="148" t="s">
        <v>146</v>
      </c>
      <c r="U6" s="148" t="s">
        <v>147</v>
      </c>
      <c r="V6" s="148" t="s">
        <v>148</v>
      </c>
      <c r="W6" s="148" t="s">
        <v>149</v>
      </c>
      <c r="X6" s="148" t="s">
        <v>150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">
      <c r="A8" s="164" t="s">
        <v>151</v>
      </c>
      <c r="B8" s="165" t="s">
        <v>115</v>
      </c>
      <c r="C8" s="178" t="s">
        <v>116</v>
      </c>
      <c r="D8" s="166"/>
      <c r="E8" s="167"/>
      <c r="F8" s="168"/>
      <c r="G8" s="168">
        <f>SUMIF(AG9:AG12,"&lt;&gt;NOR",G9:G12)</f>
        <v>0</v>
      </c>
      <c r="H8" s="168"/>
      <c r="I8" s="168">
        <f>SUM(I9:I12)</f>
        <v>0</v>
      </c>
      <c r="J8" s="168"/>
      <c r="K8" s="168">
        <f>SUM(K9:K12)</f>
        <v>0</v>
      </c>
      <c r="L8" s="168"/>
      <c r="M8" s="168">
        <f>SUM(M9:M12)</f>
        <v>0</v>
      </c>
      <c r="N8" s="168"/>
      <c r="O8" s="168">
        <f>SUM(O9:O12)</f>
        <v>0</v>
      </c>
      <c r="P8" s="168"/>
      <c r="Q8" s="168">
        <f>SUM(Q9:Q12)</f>
        <v>0</v>
      </c>
      <c r="R8" s="168"/>
      <c r="S8" s="168"/>
      <c r="T8" s="168"/>
      <c r="U8" s="168"/>
      <c r="V8" s="168">
        <f>SUM(V9:V12)</f>
        <v>0</v>
      </c>
      <c r="W8" s="169"/>
      <c r="X8" s="163"/>
      <c r="AG8" t="s">
        <v>152</v>
      </c>
    </row>
    <row r="9" spans="1:60" ht="22.5" outlineLevel="1" x14ac:dyDescent="0.2">
      <c r="A9" s="170">
        <v>1</v>
      </c>
      <c r="B9" s="171" t="s">
        <v>529</v>
      </c>
      <c r="C9" s="179" t="s">
        <v>530</v>
      </c>
      <c r="D9" s="172" t="s">
        <v>177</v>
      </c>
      <c r="E9" s="173">
        <v>1</v>
      </c>
      <c r="F9" s="174"/>
      <c r="G9" s="175">
        <f>ROUND(E9*F9,2)</f>
        <v>0</v>
      </c>
      <c r="H9" s="174"/>
      <c r="I9" s="175">
        <f>ROUND(E9*H9,2)</f>
        <v>0</v>
      </c>
      <c r="J9" s="174"/>
      <c r="K9" s="175">
        <f>ROUND(E9*J9,2)</f>
        <v>0</v>
      </c>
      <c r="L9" s="175">
        <v>21</v>
      </c>
      <c r="M9" s="175">
        <f>G9*(1+L9/100)</f>
        <v>0</v>
      </c>
      <c r="N9" s="175">
        <v>0</v>
      </c>
      <c r="O9" s="175">
        <f>ROUND(E9*N9,2)</f>
        <v>0</v>
      </c>
      <c r="P9" s="175">
        <v>0</v>
      </c>
      <c r="Q9" s="175">
        <f>ROUND(E9*P9,2)</f>
        <v>0</v>
      </c>
      <c r="R9" s="175"/>
      <c r="S9" s="175" t="s">
        <v>156</v>
      </c>
      <c r="T9" s="175" t="s">
        <v>157</v>
      </c>
      <c r="U9" s="175">
        <v>0</v>
      </c>
      <c r="V9" s="175">
        <f>ROUND(E9*U9,2)</f>
        <v>0</v>
      </c>
      <c r="W9" s="176"/>
      <c r="X9" s="159" t="s">
        <v>158</v>
      </c>
      <c r="Y9" s="149"/>
      <c r="Z9" s="149"/>
      <c r="AA9" s="149"/>
      <c r="AB9" s="149"/>
      <c r="AC9" s="149"/>
      <c r="AD9" s="149"/>
      <c r="AE9" s="149"/>
      <c r="AF9" s="149"/>
      <c r="AG9" s="149" t="s">
        <v>159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180" t="s">
        <v>82</v>
      </c>
      <c r="D10" s="161"/>
      <c r="E10" s="162">
        <v>1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49"/>
      <c r="Z10" s="149"/>
      <c r="AA10" s="149"/>
      <c r="AB10" s="149"/>
      <c r="AC10" s="149"/>
      <c r="AD10" s="149"/>
      <c r="AE10" s="149"/>
      <c r="AF10" s="149"/>
      <c r="AG10" s="149" t="s">
        <v>161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70">
        <v>2</v>
      </c>
      <c r="B11" s="171" t="s">
        <v>529</v>
      </c>
      <c r="C11" s="179" t="s">
        <v>531</v>
      </c>
      <c r="D11" s="172" t="s">
        <v>155</v>
      </c>
      <c r="E11" s="173">
        <v>1</v>
      </c>
      <c r="F11" s="174"/>
      <c r="G11" s="175">
        <f>ROUND(E11*F11,2)</f>
        <v>0</v>
      </c>
      <c r="H11" s="174"/>
      <c r="I11" s="175">
        <f>ROUND(E11*H11,2)</f>
        <v>0</v>
      </c>
      <c r="J11" s="174"/>
      <c r="K11" s="175">
        <f>ROUND(E11*J11,2)</f>
        <v>0</v>
      </c>
      <c r="L11" s="175">
        <v>21</v>
      </c>
      <c r="M11" s="175">
        <f>G11*(1+L11/100)</f>
        <v>0</v>
      </c>
      <c r="N11" s="175">
        <v>0</v>
      </c>
      <c r="O11" s="175">
        <f>ROUND(E11*N11,2)</f>
        <v>0</v>
      </c>
      <c r="P11" s="175">
        <v>0</v>
      </c>
      <c r="Q11" s="175">
        <f>ROUND(E11*P11,2)</f>
        <v>0</v>
      </c>
      <c r="R11" s="175"/>
      <c r="S11" s="175" t="s">
        <v>156</v>
      </c>
      <c r="T11" s="175" t="s">
        <v>157</v>
      </c>
      <c r="U11" s="175">
        <v>0</v>
      </c>
      <c r="V11" s="175">
        <f>ROUND(E11*U11,2)</f>
        <v>0</v>
      </c>
      <c r="W11" s="176"/>
      <c r="X11" s="159" t="s">
        <v>532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533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56"/>
      <c r="B12" s="157"/>
      <c r="C12" s="180" t="s">
        <v>82</v>
      </c>
      <c r="D12" s="161"/>
      <c r="E12" s="162">
        <v>1</v>
      </c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49"/>
      <c r="Z12" s="149"/>
      <c r="AA12" s="149"/>
      <c r="AB12" s="149"/>
      <c r="AC12" s="149"/>
      <c r="AD12" s="149"/>
      <c r="AE12" s="149"/>
      <c r="AF12" s="149"/>
      <c r="AG12" s="149" t="s">
        <v>161</v>
      </c>
      <c r="AH12" s="149">
        <v>0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x14ac:dyDescent="0.2">
      <c r="A13" s="3"/>
      <c r="B13" s="4"/>
      <c r="C13" s="181"/>
      <c r="D13" s="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AE13">
        <v>15</v>
      </c>
      <c r="AF13">
        <v>21</v>
      </c>
      <c r="AG13" t="s">
        <v>138</v>
      </c>
    </row>
    <row r="14" spans="1:60" x14ac:dyDescent="0.2">
      <c r="A14" s="152"/>
      <c r="B14" s="153" t="s">
        <v>30</v>
      </c>
      <c r="C14" s="182"/>
      <c r="D14" s="154"/>
      <c r="E14" s="155"/>
      <c r="F14" s="155"/>
      <c r="G14" s="177">
        <f>G8</f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AE14">
        <f>SUMIF(L7:L12,AE13,G7:G12)</f>
        <v>0</v>
      </c>
      <c r="AF14">
        <f>SUMIF(L7:L12,AF13,G7:G12)</f>
        <v>0</v>
      </c>
      <c r="AG14" t="s">
        <v>178</v>
      </c>
    </row>
    <row r="15" spans="1:60" x14ac:dyDescent="0.2">
      <c r="A15" s="270" t="s">
        <v>179</v>
      </c>
      <c r="B15" s="270"/>
      <c r="C15" s="181"/>
      <c r="D15" s="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60" ht="25.5" x14ac:dyDescent="0.2">
      <c r="A16" s="3"/>
      <c r="B16" s="4" t="s">
        <v>534</v>
      </c>
      <c r="C16" s="181" t="s">
        <v>535</v>
      </c>
      <c r="D16" s="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AG16" t="s">
        <v>182</v>
      </c>
    </row>
    <row r="17" spans="1:33" ht="25.5" x14ac:dyDescent="0.2">
      <c r="A17" s="3"/>
      <c r="B17" s="4" t="s">
        <v>527</v>
      </c>
      <c r="C17" s="181" t="s">
        <v>536</v>
      </c>
      <c r="D17" s="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AG17" t="s">
        <v>185</v>
      </c>
    </row>
    <row r="18" spans="1:33" x14ac:dyDescent="0.2">
      <c r="A18" s="3"/>
      <c r="B18" s="4"/>
      <c r="C18" s="181" t="s">
        <v>186</v>
      </c>
      <c r="D18" s="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AG18" t="s">
        <v>187</v>
      </c>
    </row>
    <row r="19" spans="1:33" x14ac:dyDescent="0.2">
      <c r="A19" s="3"/>
      <c r="B19" s="4"/>
      <c r="C19" s="181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33" x14ac:dyDescent="0.2">
      <c r="A20" s="3"/>
      <c r="B20" s="4"/>
      <c r="C20" s="181"/>
      <c r="D20" s="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33" x14ac:dyDescent="0.2">
      <c r="A21" s="3"/>
      <c r="B21" s="4"/>
      <c r="C21" s="181"/>
      <c r="D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33" x14ac:dyDescent="0.2">
      <c r="A22" s="271" t="s">
        <v>188</v>
      </c>
      <c r="B22" s="271"/>
      <c r="C22" s="272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33" x14ac:dyDescent="0.2">
      <c r="A23" s="251"/>
      <c r="B23" s="252"/>
      <c r="C23" s="253"/>
      <c r="D23" s="252"/>
      <c r="E23" s="252"/>
      <c r="F23" s="252"/>
      <c r="G23" s="25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G23" t="s">
        <v>189</v>
      </c>
    </row>
    <row r="24" spans="1:33" x14ac:dyDescent="0.2">
      <c r="A24" s="255"/>
      <c r="B24" s="256"/>
      <c r="C24" s="257"/>
      <c r="D24" s="256"/>
      <c r="E24" s="256"/>
      <c r="F24" s="256"/>
      <c r="G24" s="25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33" x14ac:dyDescent="0.2">
      <c r="A25" s="255"/>
      <c r="B25" s="256"/>
      <c r="C25" s="257"/>
      <c r="D25" s="256"/>
      <c r="E25" s="256"/>
      <c r="F25" s="256"/>
      <c r="G25" s="258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33" x14ac:dyDescent="0.2">
      <c r="A26" s="255"/>
      <c r="B26" s="256"/>
      <c r="C26" s="257"/>
      <c r="D26" s="256"/>
      <c r="E26" s="256"/>
      <c r="F26" s="256"/>
      <c r="G26" s="25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33" x14ac:dyDescent="0.2">
      <c r="A27" s="259"/>
      <c r="B27" s="260"/>
      <c r="C27" s="261"/>
      <c r="D27" s="260"/>
      <c r="E27" s="260"/>
      <c r="F27" s="260"/>
      <c r="G27" s="26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33" x14ac:dyDescent="0.2">
      <c r="A28" s="3"/>
      <c r="B28" s="4"/>
      <c r="C28" s="181"/>
      <c r="D28" s="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33" x14ac:dyDescent="0.2">
      <c r="C29" s="183"/>
      <c r="D29" s="10"/>
      <c r="AG29" t="s">
        <v>190</v>
      </c>
    </row>
    <row r="30" spans="1:33" x14ac:dyDescent="0.2">
      <c r="D30" s="10"/>
    </row>
    <row r="31" spans="1:33" x14ac:dyDescent="0.2">
      <c r="D31" s="10"/>
    </row>
    <row r="32" spans="1:33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7">
    <mergeCell ref="A23:G27"/>
    <mergeCell ref="A1:G1"/>
    <mergeCell ref="C2:G2"/>
    <mergeCell ref="C3:G3"/>
    <mergeCell ref="C4:G4"/>
    <mergeCell ref="A15:B15"/>
    <mergeCell ref="A22:C22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60</vt:i4>
      </vt:variant>
    </vt:vector>
  </HeadingPairs>
  <TitlesOfParts>
    <vt:vector size="70" baseType="lpstr">
      <vt:lpstr>Pokyny pro vyplnění</vt:lpstr>
      <vt:lpstr>Stavba</vt:lpstr>
      <vt:lpstr>VzorPolozky</vt:lpstr>
      <vt:lpstr>SO 01 0010 Pol</vt:lpstr>
      <vt:lpstr>SO 02 0010 Pol</vt:lpstr>
      <vt:lpstr>SO 04 0010 Pol</vt:lpstr>
      <vt:lpstr>SO 05 0010 Pol</vt:lpstr>
      <vt:lpstr>SO 06 0010 Pol</vt:lpstr>
      <vt:lpstr>SO 07 0010 Pol</vt:lpstr>
      <vt:lpstr>VO 0010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0010 Pol'!Názvy_tisku</vt:lpstr>
      <vt:lpstr>'SO 02 0010 Pol'!Názvy_tisku</vt:lpstr>
      <vt:lpstr>'SO 04 0010 Pol'!Názvy_tisku</vt:lpstr>
      <vt:lpstr>'SO 05 0010 Pol'!Názvy_tisku</vt:lpstr>
      <vt:lpstr>'SO 06 0010 Pol'!Názvy_tisku</vt:lpstr>
      <vt:lpstr>'SO 07 0010 Pol'!Názvy_tisku</vt:lpstr>
      <vt:lpstr>'VO 0010 Pol'!Názvy_tisku</vt:lpstr>
      <vt:lpstr>oadresa</vt:lpstr>
      <vt:lpstr>Stavba!Objednatel</vt:lpstr>
      <vt:lpstr>Stavba!Objekt</vt:lpstr>
      <vt:lpstr>'SO 01 0010 Pol'!Oblast_tisku</vt:lpstr>
      <vt:lpstr>'SO 02 0010 Pol'!Oblast_tisku</vt:lpstr>
      <vt:lpstr>'SO 04 0010 Pol'!Oblast_tisku</vt:lpstr>
      <vt:lpstr>'SO 05 0010 Pol'!Oblast_tisku</vt:lpstr>
      <vt:lpstr>'SO 06 0010 Pol'!Oblast_tisku</vt:lpstr>
      <vt:lpstr>'SO 07 0010 Pol'!Oblast_tisku</vt:lpstr>
      <vt:lpstr>Stavba!Oblast_tisku</vt:lpstr>
      <vt:lpstr>'VO 0010 Pol'!Oblast_tisku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staro</cp:lastModifiedBy>
  <cp:lastPrinted>2019-03-19T12:27:02Z</cp:lastPrinted>
  <dcterms:created xsi:type="dcterms:W3CDTF">2009-04-08T07:15:50Z</dcterms:created>
  <dcterms:modified xsi:type="dcterms:W3CDTF">2019-11-22T08:42:10Z</dcterms:modified>
</cp:coreProperties>
</file>